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0.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1.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M:\APS\Forms &amp; Publications\Non Educator-Non Pastor Monthly Report\"/>
    </mc:Choice>
  </mc:AlternateContent>
  <xr:revisionPtr revIDLastSave="0" documentId="8_{D34C5904-A09C-45F9-B256-128F992A82D2}" xr6:coauthVersionLast="45" xr6:coauthVersionMax="45" xr10:uidLastSave="{00000000-0000-0000-0000-000000000000}"/>
  <bookViews>
    <workbookView xWindow="-120" yWindow="-120" windowWidth="29040" windowHeight="15840" activeTab="2" xr2:uid="{00000000-000D-0000-FFFF-FFFF00000000}"/>
  </bookViews>
  <sheets>
    <sheet name="Instructions" sheetId="69" r:id="rId1"/>
    <sheet name="MASTOR CONTROLS" sheetId="4" state="hidden" r:id="rId2"/>
    <sheet name="Jan" sheetId="57" r:id="rId3"/>
    <sheet name="Feb" sheetId="58" r:id="rId4"/>
    <sheet name="Mar" sheetId="59" r:id="rId5"/>
    <sheet name="April" sheetId="60" r:id="rId6"/>
    <sheet name="May" sheetId="61" r:id="rId7"/>
    <sheet name="June" sheetId="62" r:id="rId8"/>
    <sheet name="July" sheetId="63" r:id="rId9"/>
    <sheet name="Aug" sheetId="64" r:id="rId10"/>
    <sheet name="Sept" sheetId="65" r:id="rId11"/>
    <sheet name="Oct" sheetId="66" r:id="rId12"/>
    <sheet name="Nov" sheetId="67" r:id="rId13"/>
    <sheet name="Dec" sheetId="68" r:id="rId14"/>
  </sheets>
  <definedNames>
    <definedName name="_xlnm._FilterDatabase" localSheetId="2" hidden="1">Jan!$IH$2:$IH$21</definedName>
    <definedName name="Months">'MASTOR CONTROLS'!$G$3:$G$15</definedName>
    <definedName name="_xlnm.Print_Area" localSheetId="5">April!$A$1:$F$60</definedName>
    <definedName name="_xlnm.Print_Area" localSheetId="9">Aug!$A$1:$F$60</definedName>
    <definedName name="_xlnm.Print_Area" localSheetId="13">Dec!$A$1:$F$60</definedName>
    <definedName name="_xlnm.Print_Area" localSheetId="3">Feb!$A$1:$F$60</definedName>
    <definedName name="_xlnm.Print_Area" localSheetId="2">Jan!$A$1:$F$60</definedName>
    <definedName name="_xlnm.Print_Area" localSheetId="8">July!$A$1:$F$60</definedName>
    <definedName name="_xlnm.Print_Area" localSheetId="7">June!$A$1:$F$60</definedName>
    <definedName name="_xlnm.Print_Area" localSheetId="4">Mar!$A$1:$F$60</definedName>
    <definedName name="_xlnm.Print_Area" localSheetId="6">May!$A$1:$F$60</definedName>
    <definedName name="_xlnm.Print_Area" localSheetId="12">Nov!$A$1:$F$60</definedName>
    <definedName name="_xlnm.Print_Area" localSheetId="11">Oct!$A$1:$F$60</definedName>
    <definedName name="_xlnm.Print_Area" localSheetId="10">Sept!$A$1:$F$60</definedName>
    <definedName name="ShortDescriptions" localSheetId="2">Jan!#REF!</definedName>
    <definedName name="ShortDescrip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0" i="57" l="1"/>
  <c r="F6" i="57" s="1"/>
  <c r="B10" i="68" l="1"/>
  <c r="B10" i="67"/>
  <c r="B10" i="66"/>
  <c r="B10" i="65"/>
  <c r="B10" i="64"/>
  <c r="B10" i="63"/>
  <c r="B10" i="62"/>
  <c r="B10" i="61"/>
  <c r="B10" i="60"/>
  <c r="B10" i="59"/>
  <c r="B10" i="58"/>
  <c r="B9" i="68"/>
  <c r="B9" i="67"/>
  <c r="B9" i="66"/>
  <c r="B9" i="65"/>
  <c r="B9" i="64"/>
  <c r="B9" i="63"/>
  <c r="B9" i="62"/>
  <c r="B9" i="61"/>
  <c r="B9" i="60"/>
  <c r="B9" i="59"/>
  <c r="B9" i="58"/>
  <c r="B7" i="68"/>
  <c r="B7" i="67"/>
  <c r="B7" i="66"/>
  <c r="B7" i="65"/>
  <c r="B6" i="65"/>
  <c r="B7" i="64"/>
  <c r="B7" i="63"/>
  <c r="B7" i="62"/>
  <c r="B7" i="61"/>
  <c r="B7" i="60"/>
  <c r="B7" i="59"/>
  <c r="B7" i="58"/>
  <c r="B6" i="68"/>
  <c r="B6" i="67"/>
  <c r="B6" i="66"/>
  <c r="B6" i="64"/>
  <c r="B6" i="63"/>
  <c r="B6" i="62"/>
  <c r="B6" i="61"/>
  <c r="B6" i="60"/>
  <c r="B6" i="59"/>
  <c r="B6" i="58"/>
  <c r="B5" i="68"/>
  <c r="B5" i="67"/>
  <c r="B5" i="66"/>
  <c r="B5" i="65"/>
  <c r="B5" i="64"/>
  <c r="B5" i="63"/>
  <c r="B5" i="62"/>
  <c r="B5" i="61"/>
  <c r="B5" i="60"/>
  <c r="B5" i="59"/>
  <c r="B5" i="58"/>
  <c r="D20" i="68"/>
  <c r="E50" i="68"/>
  <c r="D50" i="68"/>
  <c r="E49" i="68"/>
  <c r="D49" i="68"/>
  <c r="E48" i="68"/>
  <c r="D48" i="68"/>
  <c r="E47" i="68"/>
  <c r="D47" i="68"/>
  <c r="E46" i="68"/>
  <c r="D46" i="68"/>
  <c r="E45" i="68"/>
  <c r="D45" i="68"/>
  <c r="E44" i="68"/>
  <c r="D44" i="68"/>
  <c r="E43" i="68"/>
  <c r="D43" i="68"/>
  <c r="E42" i="68"/>
  <c r="D42" i="68"/>
  <c r="E41" i="68"/>
  <c r="D41" i="68"/>
  <c r="E40" i="68"/>
  <c r="D40" i="68"/>
  <c r="E39" i="68"/>
  <c r="D39" i="68"/>
  <c r="E38" i="68"/>
  <c r="D38" i="68"/>
  <c r="E37" i="68"/>
  <c r="D37" i="68"/>
  <c r="E36" i="68"/>
  <c r="D36" i="68"/>
  <c r="E35" i="68"/>
  <c r="D35" i="68"/>
  <c r="E34" i="68"/>
  <c r="D34" i="68"/>
  <c r="E33" i="68"/>
  <c r="D33" i="68"/>
  <c r="E32" i="68"/>
  <c r="D32" i="68"/>
  <c r="E31" i="68"/>
  <c r="D31" i="68"/>
  <c r="E30" i="68"/>
  <c r="D30" i="68"/>
  <c r="E29" i="68"/>
  <c r="D29" i="68"/>
  <c r="E28" i="68"/>
  <c r="D28" i="68"/>
  <c r="E27" i="68"/>
  <c r="D27" i="68"/>
  <c r="E26" i="68"/>
  <c r="D26" i="68"/>
  <c r="E25" i="68"/>
  <c r="D25" i="68"/>
  <c r="E24" i="68"/>
  <c r="D24" i="68"/>
  <c r="E23" i="68"/>
  <c r="D23" i="68"/>
  <c r="E22" i="68"/>
  <c r="D22" i="68"/>
  <c r="E21" i="68"/>
  <c r="D21" i="68"/>
  <c r="E20" i="68"/>
  <c r="B20" i="68"/>
  <c r="B21" i="68" s="1"/>
  <c r="B22" i="68" s="1"/>
  <c r="B23" i="68" s="1"/>
  <c r="B24" i="68" s="1"/>
  <c r="B25" i="68" s="1"/>
  <c r="B26" i="68" s="1"/>
  <c r="B27" i="68" s="1"/>
  <c r="B28" i="68" s="1"/>
  <c r="B29" i="68" s="1"/>
  <c r="B30" i="68" s="1"/>
  <c r="B31" i="68" s="1"/>
  <c r="B32" i="68" s="1"/>
  <c r="B33" i="68" s="1"/>
  <c r="B34" i="68" s="1"/>
  <c r="B35" i="68" s="1"/>
  <c r="B36" i="68" s="1"/>
  <c r="B37" i="68" s="1"/>
  <c r="B38" i="68" s="1"/>
  <c r="B39" i="68" s="1"/>
  <c r="B40" i="68" s="1"/>
  <c r="B41" i="68" s="1"/>
  <c r="B42" i="68" s="1"/>
  <c r="B43" i="68" s="1"/>
  <c r="B44" i="68" s="1"/>
  <c r="B45" i="68" s="1"/>
  <c r="B46" i="68" s="1"/>
  <c r="B47" i="68" s="1"/>
  <c r="A1" i="68"/>
  <c r="E50" i="67"/>
  <c r="D50" i="67"/>
  <c r="E49" i="67"/>
  <c r="D49" i="67"/>
  <c r="E48" i="67"/>
  <c r="D48" i="67"/>
  <c r="E47" i="67"/>
  <c r="D47" i="67"/>
  <c r="E46" i="67"/>
  <c r="D46" i="67"/>
  <c r="E45" i="67"/>
  <c r="D45" i="67"/>
  <c r="E44" i="67"/>
  <c r="D44" i="67"/>
  <c r="E43" i="67"/>
  <c r="D43" i="67"/>
  <c r="E42" i="67"/>
  <c r="D42" i="67"/>
  <c r="E41" i="67"/>
  <c r="D41" i="67"/>
  <c r="E40" i="67"/>
  <c r="D40" i="67"/>
  <c r="E39" i="67"/>
  <c r="D39" i="67"/>
  <c r="E38" i="67"/>
  <c r="D38" i="67"/>
  <c r="E37" i="67"/>
  <c r="D37" i="67"/>
  <c r="E36" i="67"/>
  <c r="D36" i="67"/>
  <c r="E35" i="67"/>
  <c r="D35" i="67"/>
  <c r="E34" i="67"/>
  <c r="D34" i="67"/>
  <c r="E33" i="67"/>
  <c r="D33" i="67"/>
  <c r="E32" i="67"/>
  <c r="D32" i="67"/>
  <c r="E31" i="67"/>
  <c r="D31" i="67"/>
  <c r="E30" i="67"/>
  <c r="D30" i="67"/>
  <c r="E29" i="67"/>
  <c r="D29" i="67"/>
  <c r="E28" i="67"/>
  <c r="D28" i="67"/>
  <c r="E27" i="67"/>
  <c r="D27" i="67"/>
  <c r="E26" i="67"/>
  <c r="D26" i="67"/>
  <c r="E25" i="67"/>
  <c r="D25" i="67"/>
  <c r="E24" i="67"/>
  <c r="D24" i="67"/>
  <c r="E23" i="67"/>
  <c r="D23" i="67"/>
  <c r="E22" i="67"/>
  <c r="D22" i="67"/>
  <c r="E21" i="67"/>
  <c r="D21" i="67"/>
  <c r="E20" i="67"/>
  <c r="D20" i="67"/>
  <c r="B20" i="67"/>
  <c r="B21" i="67" s="1"/>
  <c r="B22" i="67" s="1"/>
  <c r="B23" i="67" s="1"/>
  <c r="B24" i="67" s="1"/>
  <c r="B25" i="67" s="1"/>
  <c r="B26" i="67" s="1"/>
  <c r="B27" i="67" s="1"/>
  <c r="B28" i="67" s="1"/>
  <c r="B29" i="67" s="1"/>
  <c r="B30" i="67" s="1"/>
  <c r="B31" i="67" s="1"/>
  <c r="B32" i="67" s="1"/>
  <c r="B33" i="67" s="1"/>
  <c r="B34" i="67" s="1"/>
  <c r="B35" i="67" s="1"/>
  <c r="B36" i="67" s="1"/>
  <c r="B37" i="67" s="1"/>
  <c r="B38" i="67" s="1"/>
  <c r="B39" i="67" s="1"/>
  <c r="B40" i="67" s="1"/>
  <c r="B41" i="67" s="1"/>
  <c r="B42" i="67" s="1"/>
  <c r="B43" i="67" s="1"/>
  <c r="B44" i="67" s="1"/>
  <c r="B45" i="67" s="1"/>
  <c r="B46" i="67" s="1"/>
  <c r="B47" i="67" s="1"/>
  <c r="A1" i="67"/>
  <c r="E50" i="66"/>
  <c r="D50" i="66"/>
  <c r="E49" i="66"/>
  <c r="D49" i="66"/>
  <c r="E48" i="66"/>
  <c r="D48" i="66"/>
  <c r="E47" i="66"/>
  <c r="D47" i="66"/>
  <c r="E46" i="66"/>
  <c r="D46" i="66"/>
  <c r="E45" i="66"/>
  <c r="D45" i="66"/>
  <c r="E44" i="66"/>
  <c r="D44" i="66"/>
  <c r="E43" i="66"/>
  <c r="D43" i="66"/>
  <c r="E42" i="66"/>
  <c r="D42" i="66"/>
  <c r="E41" i="66"/>
  <c r="D41" i="66"/>
  <c r="E40" i="66"/>
  <c r="D40" i="66"/>
  <c r="E39" i="66"/>
  <c r="D39" i="66"/>
  <c r="E38" i="66"/>
  <c r="D38" i="66"/>
  <c r="E37" i="66"/>
  <c r="D37" i="66"/>
  <c r="E36" i="66"/>
  <c r="D36" i="66"/>
  <c r="E35" i="66"/>
  <c r="D35" i="66"/>
  <c r="E34" i="66"/>
  <c r="D34" i="66"/>
  <c r="E33" i="66"/>
  <c r="D33" i="66"/>
  <c r="E32" i="66"/>
  <c r="D32" i="66"/>
  <c r="E31" i="66"/>
  <c r="D31" i="66"/>
  <c r="E30" i="66"/>
  <c r="D30" i="66"/>
  <c r="E29" i="66"/>
  <c r="D29" i="66"/>
  <c r="E28" i="66"/>
  <c r="D28" i="66"/>
  <c r="E27" i="66"/>
  <c r="D27" i="66"/>
  <c r="E26" i="66"/>
  <c r="D26" i="66"/>
  <c r="E25" i="66"/>
  <c r="D25" i="66"/>
  <c r="E24" i="66"/>
  <c r="D24" i="66"/>
  <c r="E23" i="66"/>
  <c r="D23" i="66"/>
  <c r="E22" i="66"/>
  <c r="D22" i="66"/>
  <c r="E21" i="66"/>
  <c r="D21" i="66"/>
  <c r="E20" i="66"/>
  <c r="D20" i="66"/>
  <c r="B20" i="66"/>
  <c r="B21" i="66" s="1"/>
  <c r="B22" i="66" s="1"/>
  <c r="B23" i="66" s="1"/>
  <c r="B24" i="66" s="1"/>
  <c r="B25" i="66" s="1"/>
  <c r="B26" i="66" s="1"/>
  <c r="B27" i="66" s="1"/>
  <c r="B28" i="66" s="1"/>
  <c r="B29" i="66" s="1"/>
  <c r="B30" i="66" s="1"/>
  <c r="B31" i="66" s="1"/>
  <c r="B32" i="66" s="1"/>
  <c r="B33" i="66" s="1"/>
  <c r="B34" i="66" s="1"/>
  <c r="B35" i="66" s="1"/>
  <c r="B36" i="66" s="1"/>
  <c r="B37" i="66" s="1"/>
  <c r="B38" i="66" s="1"/>
  <c r="B39" i="66" s="1"/>
  <c r="B40" i="66" s="1"/>
  <c r="B41" i="66" s="1"/>
  <c r="B42" i="66" s="1"/>
  <c r="B43" i="66" s="1"/>
  <c r="B44" i="66" s="1"/>
  <c r="B45" i="66" s="1"/>
  <c r="B46" i="66" s="1"/>
  <c r="B47" i="66" s="1"/>
  <c r="A1" i="66"/>
  <c r="E50" i="65"/>
  <c r="D50" i="65"/>
  <c r="E49" i="65"/>
  <c r="D49" i="65"/>
  <c r="E48" i="65"/>
  <c r="D48" i="65"/>
  <c r="E47" i="65"/>
  <c r="D47" i="65"/>
  <c r="E46" i="65"/>
  <c r="D46" i="65"/>
  <c r="E45" i="65"/>
  <c r="D45" i="65"/>
  <c r="E44" i="65"/>
  <c r="D44" i="65"/>
  <c r="E43" i="65"/>
  <c r="D43" i="65"/>
  <c r="E42" i="65"/>
  <c r="D42" i="65"/>
  <c r="E41" i="65"/>
  <c r="D41" i="65"/>
  <c r="E40" i="65"/>
  <c r="D40" i="65"/>
  <c r="E39" i="65"/>
  <c r="D39" i="65"/>
  <c r="E38" i="65"/>
  <c r="D38" i="65"/>
  <c r="E37" i="65"/>
  <c r="D37" i="65"/>
  <c r="E36" i="65"/>
  <c r="D36" i="65"/>
  <c r="E35" i="65"/>
  <c r="D35" i="65"/>
  <c r="E34" i="65"/>
  <c r="D34" i="65"/>
  <c r="E33" i="65"/>
  <c r="D33" i="65"/>
  <c r="E32" i="65"/>
  <c r="D32" i="65"/>
  <c r="E31" i="65"/>
  <c r="D31" i="65"/>
  <c r="E30" i="65"/>
  <c r="D30" i="65"/>
  <c r="E29" i="65"/>
  <c r="D29" i="65"/>
  <c r="E28" i="65"/>
  <c r="D28" i="65"/>
  <c r="E27" i="65"/>
  <c r="D27" i="65"/>
  <c r="E26" i="65"/>
  <c r="D26" i="65"/>
  <c r="E25" i="65"/>
  <c r="D25" i="65"/>
  <c r="E24" i="65"/>
  <c r="D24" i="65"/>
  <c r="E23" i="65"/>
  <c r="D23" i="65"/>
  <c r="E22" i="65"/>
  <c r="D22" i="65"/>
  <c r="E21" i="65"/>
  <c r="D21" i="65"/>
  <c r="E20" i="65"/>
  <c r="D20" i="65"/>
  <c r="B20" i="65"/>
  <c r="B21" i="65" s="1"/>
  <c r="B22" i="65" s="1"/>
  <c r="B23" i="65" s="1"/>
  <c r="B24" i="65" s="1"/>
  <c r="B25" i="65" s="1"/>
  <c r="B26" i="65" s="1"/>
  <c r="B27" i="65" s="1"/>
  <c r="B28" i="65" s="1"/>
  <c r="B29" i="65" s="1"/>
  <c r="B30" i="65" s="1"/>
  <c r="B31" i="65" s="1"/>
  <c r="B32" i="65" s="1"/>
  <c r="B33" i="65" s="1"/>
  <c r="B34" i="65" s="1"/>
  <c r="B35" i="65" s="1"/>
  <c r="B36" i="65" s="1"/>
  <c r="B37" i="65" s="1"/>
  <c r="B38" i="65" s="1"/>
  <c r="B39" i="65" s="1"/>
  <c r="B40" i="65" s="1"/>
  <c r="B41" i="65" s="1"/>
  <c r="B42" i="65" s="1"/>
  <c r="B43" i="65" s="1"/>
  <c r="B44" i="65" s="1"/>
  <c r="B45" i="65" s="1"/>
  <c r="B46" i="65" s="1"/>
  <c r="B47" i="65" s="1"/>
  <c r="A1" i="65"/>
  <c r="E50" i="64"/>
  <c r="D50" i="64"/>
  <c r="E49" i="64"/>
  <c r="D49" i="64"/>
  <c r="E48" i="64"/>
  <c r="D48" i="64"/>
  <c r="E47" i="64"/>
  <c r="D47" i="64"/>
  <c r="E46" i="64"/>
  <c r="D46" i="64"/>
  <c r="E45" i="64"/>
  <c r="D45" i="64"/>
  <c r="E44" i="64"/>
  <c r="D44" i="64"/>
  <c r="E43" i="64"/>
  <c r="D43" i="64"/>
  <c r="E42" i="64"/>
  <c r="D42" i="64"/>
  <c r="E41" i="64"/>
  <c r="D41" i="64"/>
  <c r="E40" i="64"/>
  <c r="D40" i="64"/>
  <c r="E39" i="64"/>
  <c r="D39" i="64"/>
  <c r="E38" i="64"/>
  <c r="D38" i="64"/>
  <c r="E37" i="64"/>
  <c r="D37" i="64"/>
  <c r="E36" i="64"/>
  <c r="D36" i="64"/>
  <c r="E35" i="64"/>
  <c r="D35" i="64"/>
  <c r="E34" i="64"/>
  <c r="D34" i="64"/>
  <c r="E33" i="64"/>
  <c r="D33" i="64"/>
  <c r="E32" i="64"/>
  <c r="D32" i="64"/>
  <c r="E31" i="64"/>
  <c r="D31" i="64"/>
  <c r="E30" i="64"/>
  <c r="D30" i="64"/>
  <c r="E29" i="64"/>
  <c r="D29" i="64"/>
  <c r="E28" i="64"/>
  <c r="D28" i="64"/>
  <c r="E27" i="64"/>
  <c r="D27" i="64"/>
  <c r="E26" i="64"/>
  <c r="D26" i="64"/>
  <c r="E25" i="64"/>
  <c r="D25" i="64"/>
  <c r="E24" i="64"/>
  <c r="D24" i="64"/>
  <c r="E23" i="64"/>
  <c r="D23" i="64"/>
  <c r="E22" i="64"/>
  <c r="D22" i="64"/>
  <c r="E21" i="64"/>
  <c r="D21" i="64"/>
  <c r="E20" i="64"/>
  <c r="D20" i="64"/>
  <c r="B20" i="64"/>
  <c r="B21" i="64" s="1"/>
  <c r="B22" i="64" s="1"/>
  <c r="B23" i="64" s="1"/>
  <c r="B24" i="64" s="1"/>
  <c r="B25" i="64" s="1"/>
  <c r="B26" i="64" s="1"/>
  <c r="B27" i="64" s="1"/>
  <c r="B28" i="64" s="1"/>
  <c r="B29" i="64" s="1"/>
  <c r="B30" i="64" s="1"/>
  <c r="B31" i="64" s="1"/>
  <c r="B32" i="64" s="1"/>
  <c r="B33" i="64" s="1"/>
  <c r="B34" i="64" s="1"/>
  <c r="B35" i="64" s="1"/>
  <c r="B36" i="64" s="1"/>
  <c r="B37" i="64" s="1"/>
  <c r="B38" i="64" s="1"/>
  <c r="B39" i="64" s="1"/>
  <c r="B40" i="64" s="1"/>
  <c r="B41" i="64" s="1"/>
  <c r="B42" i="64" s="1"/>
  <c r="B43" i="64" s="1"/>
  <c r="B44" i="64" s="1"/>
  <c r="B45" i="64" s="1"/>
  <c r="B46" i="64" s="1"/>
  <c r="B47" i="64" s="1"/>
  <c r="A1" i="64"/>
  <c r="E50" i="63"/>
  <c r="D50" i="63"/>
  <c r="E49" i="63"/>
  <c r="D49" i="63"/>
  <c r="E48" i="63"/>
  <c r="D48" i="63"/>
  <c r="E47" i="63"/>
  <c r="D47" i="63"/>
  <c r="E46" i="63"/>
  <c r="D46" i="63"/>
  <c r="E45" i="63"/>
  <c r="D45" i="63"/>
  <c r="E44" i="63"/>
  <c r="D44" i="63"/>
  <c r="E43" i="63"/>
  <c r="D43" i="63"/>
  <c r="E42" i="63"/>
  <c r="D42" i="63"/>
  <c r="E41" i="63"/>
  <c r="D41" i="63"/>
  <c r="E40" i="63"/>
  <c r="D40" i="63"/>
  <c r="E39" i="63"/>
  <c r="D39" i="63"/>
  <c r="E38" i="63"/>
  <c r="D38" i="63"/>
  <c r="E37" i="63"/>
  <c r="D37" i="63"/>
  <c r="E36" i="63"/>
  <c r="D36" i="63"/>
  <c r="E35" i="63"/>
  <c r="D35" i="63"/>
  <c r="E34" i="63"/>
  <c r="D34" i="63"/>
  <c r="E33" i="63"/>
  <c r="D33" i="63"/>
  <c r="E32" i="63"/>
  <c r="D32" i="63"/>
  <c r="E31" i="63"/>
  <c r="D31" i="63"/>
  <c r="E30" i="63"/>
  <c r="D30" i="63"/>
  <c r="E29" i="63"/>
  <c r="D29" i="63"/>
  <c r="E28" i="63"/>
  <c r="D28" i="63"/>
  <c r="E27" i="63"/>
  <c r="D27" i="63"/>
  <c r="E26" i="63"/>
  <c r="D26" i="63"/>
  <c r="E25" i="63"/>
  <c r="D25" i="63"/>
  <c r="E24" i="63"/>
  <c r="D24" i="63"/>
  <c r="E23" i="63"/>
  <c r="D23" i="63"/>
  <c r="E22" i="63"/>
  <c r="D22" i="63"/>
  <c r="E21" i="63"/>
  <c r="D21" i="63"/>
  <c r="E20" i="63"/>
  <c r="D20" i="63"/>
  <c r="B20" i="63"/>
  <c r="B21" i="63" s="1"/>
  <c r="B22" i="63" s="1"/>
  <c r="B23" i="63" s="1"/>
  <c r="B24" i="63" s="1"/>
  <c r="B25" i="63" s="1"/>
  <c r="B26" i="63" s="1"/>
  <c r="B27" i="63" s="1"/>
  <c r="B28" i="63" s="1"/>
  <c r="B29" i="63" s="1"/>
  <c r="B30" i="63" s="1"/>
  <c r="B31" i="63" s="1"/>
  <c r="B32" i="63" s="1"/>
  <c r="B33" i="63" s="1"/>
  <c r="B34" i="63" s="1"/>
  <c r="B35" i="63" s="1"/>
  <c r="B36" i="63" s="1"/>
  <c r="B37" i="63" s="1"/>
  <c r="B38" i="63" s="1"/>
  <c r="B39" i="63" s="1"/>
  <c r="B40" i="63" s="1"/>
  <c r="B41" i="63" s="1"/>
  <c r="B42" i="63" s="1"/>
  <c r="B43" i="63" s="1"/>
  <c r="B44" i="63" s="1"/>
  <c r="B45" i="63" s="1"/>
  <c r="B46" i="63" s="1"/>
  <c r="B47" i="63" s="1"/>
  <c r="A1" i="63"/>
  <c r="E50" i="62"/>
  <c r="D50" i="62"/>
  <c r="E49" i="62"/>
  <c r="D49" i="62"/>
  <c r="E48" i="62"/>
  <c r="D48" i="62"/>
  <c r="E47" i="62"/>
  <c r="D47" i="62"/>
  <c r="E46" i="62"/>
  <c r="D46" i="62"/>
  <c r="E45" i="62"/>
  <c r="D45" i="62"/>
  <c r="E44" i="62"/>
  <c r="D44" i="62"/>
  <c r="E43" i="62"/>
  <c r="D43" i="62"/>
  <c r="E42" i="62"/>
  <c r="D42" i="62"/>
  <c r="E41" i="62"/>
  <c r="D41" i="62"/>
  <c r="E40" i="62"/>
  <c r="D40" i="62"/>
  <c r="E39" i="62"/>
  <c r="D39" i="62"/>
  <c r="E38" i="62"/>
  <c r="D38" i="62"/>
  <c r="E37" i="62"/>
  <c r="D37" i="62"/>
  <c r="E36" i="62"/>
  <c r="D36" i="62"/>
  <c r="E35" i="62"/>
  <c r="D35" i="62"/>
  <c r="E34" i="62"/>
  <c r="D34" i="62"/>
  <c r="E33" i="62"/>
  <c r="D33" i="62"/>
  <c r="E32" i="62"/>
  <c r="D32" i="62"/>
  <c r="E31" i="62"/>
  <c r="D31" i="62"/>
  <c r="E30" i="62"/>
  <c r="D30" i="62"/>
  <c r="E29" i="62"/>
  <c r="D29" i="62"/>
  <c r="E28" i="62"/>
  <c r="D28" i="62"/>
  <c r="E27" i="62"/>
  <c r="D27" i="62"/>
  <c r="E26" i="62"/>
  <c r="D26" i="62"/>
  <c r="E25" i="62"/>
  <c r="D25" i="62"/>
  <c r="E24" i="62"/>
  <c r="D24" i="62"/>
  <c r="E23" i="62"/>
  <c r="D23" i="62"/>
  <c r="E22" i="62"/>
  <c r="D22" i="62"/>
  <c r="E21" i="62"/>
  <c r="D21" i="62"/>
  <c r="E20" i="62"/>
  <c r="D20" i="62"/>
  <c r="B20" i="62"/>
  <c r="B21" i="62" s="1"/>
  <c r="B22" i="62" s="1"/>
  <c r="B23" i="62" s="1"/>
  <c r="B24" i="62" s="1"/>
  <c r="B25" i="62" s="1"/>
  <c r="B26" i="62" s="1"/>
  <c r="B27" i="62" s="1"/>
  <c r="B28" i="62" s="1"/>
  <c r="B29" i="62" s="1"/>
  <c r="B30" i="62" s="1"/>
  <c r="B31" i="62" s="1"/>
  <c r="B32" i="62" s="1"/>
  <c r="B33" i="62" s="1"/>
  <c r="B34" i="62" s="1"/>
  <c r="B35" i="62" s="1"/>
  <c r="B36" i="62" s="1"/>
  <c r="B37" i="62" s="1"/>
  <c r="B38" i="62" s="1"/>
  <c r="B39" i="62" s="1"/>
  <c r="B40" i="62" s="1"/>
  <c r="B41" i="62" s="1"/>
  <c r="B42" i="62" s="1"/>
  <c r="B43" i="62" s="1"/>
  <c r="B44" i="62" s="1"/>
  <c r="B45" i="62" s="1"/>
  <c r="B46" i="62" s="1"/>
  <c r="B47" i="62" s="1"/>
  <c r="A1" i="62"/>
  <c r="E50" i="61"/>
  <c r="D50" i="61"/>
  <c r="E49" i="61"/>
  <c r="D49" i="61"/>
  <c r="E48" i="61"/>
  <c r="D48" i="61"/>
  <c r="E47" i="61"/>
  <c r="D47" i="61"/>
  <c r="E46" i="61"/>
  <c r="D46" i="61"/>
  <c r="E45" i="61"/>
  <c r="D45" i="61"/>
  <c r="E44" i="61"/>
  <c r="D44" i="61"/>
  <c r="E43" i="61"/>
  <c r="D43" i="61"/>
  <c r="E42" i="61"/>
  <c r="D42" i="61"/>
  <c r="E41" i="61"/>
  <c r="D41" i="61"/>
  <c r="E40" i="61"/>
  <c r="D40" i="61"/>
  <c r="E39" i="61"/>
  <c r="D39" i="61"/>
  <c r="E38" i="61"/>
  <c r="D38" i="61"/>
  <c r="E37" i="61"/>
  <c r="D37" i="61"/>
  <c r="E36" i="61"/>
  <c r="D36" i="61"/>
  <c r="E35" i="61"/>
  <c r="D35" i="61"/>
  <c r="E34" i="61"/>
  <c r="D34" i="61"/>
  <c r="E33" i="61"/>
  <c r="D33" i="61"/>
  <c r="E32" i="61"/>
  <c r="D32" i="61"/>
  <c r="E31" i="61"/>
  <c r="D31" i="61"/>
  <c r="E30" i="61"/>
  <c r="D30" i="61"/>
  <c r="E29" i="61"/>
  <c r="D29" i="61"/>
  <c r="E28" i="61"/>
  <c r="D28" i="61"/>
  <c r="E27" i="61"/>
  <c r="D27" i="61"/>
  <c r="E26" i="61"/>
  <c r="D26" i="61"/>
  <c r="E25" i="61"/>
  <c r="D25" i="61"/>
  <c r="E24" i="61"/>
  <c r="D24" i="61"/>
  <c r="E23" i="61"/>
  <c r="D23" i="61"/>
  <c r="E22" i="61"/>
  <c r="D22" i="61"/>
  <c r="E21" i="61"/>
  <c r="D21" i="61"/>
  <c r="E20" i="61"/>
  <c r="D20" i="61"/>
  <c r="B20" i="61"/>
  <c r="B21" i="61" s="1"/>
  <c r="B22" i="61" s="1"/>
  <c r="B23" i="61" s="1"/>
  <c r="B24" i="61" s="1"/>
  <c r="B25" i="61" s="1"/>
  <c r="B26" i="61" s="1"/>
  <c r="B27" i="61" s="1"/>
  <c r="B28" i="61" s="1"/>
  <c r="B29" i="61" s="1"/>
  <c r="B30" i="61" s="1"/>
  <c r="B31" i="61" s="1"/>
  <c r="B32" i="61" s="1"/>
  <c r="B33" i="61" s="1"/>
  <c r="B34" i="61" s="1"/>
  <c r="B35" i="61" s="1"/>
  <c r="B36" i="61" s="1"/>
  <c r="B37" i="61" s="1"/>
  <c r="B38" i="61" s="1"/>
  <c r="B39" i="61" s="1"/>
  <c r="B40" i="61" s="1"/>
  <c r="B41" i="61" s="1"/>
  <c r="B42" i="61" s="1"/>
  <c r="B43" i="61" s="1"/>
  <c r="B44" i="61" s="1"/>
  <c r="B45" i="61" s="1"/>
  <c r="B46" i="61" s="1"/>
  <c r="B47" i="61" s="1"/>
  <c r="A1" i="61"/>
  <c r="E50" i="60"/>
  <c r="D50" i="60"/>
  <c r="E49" i="60"/>
  <c r="D49" i="60"/>
  <c r="E48" i="60"/>
  <c r="D48" i="60"/>
  <c r="E47" i="60"/>
  <c r="D47" i="60"/>
  <c r="E46" i="60"/>
  <c r="D46" i="60"/>
  <c r="E45" i="60"/>
  <c r="D45" i="60"/>
  <c r="E44" i="60"/>
  <c r="D44" i="60"/>
  <c r="E43" i="60"/>
  <c r="D43" i="60"/>
  <c r="E42" i="60"/>
  <c r="D42" i="60"/>
  <c r="E41" i="60"/>
  <c r="D41" i="60"/>
  <c r="E40" i="60"/>
  <c r="D40" i="60"/>
  <c r="E39" i="60"/>
  <c r="D39" i="60"/>
  <c r="E38" i="60"/>
  <c r="D38" i="60"/>
  <c r="E37" i="60"/>
  <c r="D37" i="60"/>
  <c r="E36" i="60"/>
  <c r="D36" i="60"/>
  <c r="E35" i="60"/>
  <c r="D35" i="60"/>
  <c r="E34" i="60"/>
  <c r="D34" i="60"/>
  <c r="E33" i="60"/>
  <c r="D33" i="60"/>
  <c r="E32" i="60"/>
  <c r="D32" i="60"/>
  <c r="E31" i="60"/>
  <c r="D31" i="60"/>
  <c r="E30" i="60"/>
  <c r="D30" i="60"/>
  <c r="E29" i="60"/>
  <c r="D29" i="60"/>
  <c r="E28" i="60"/>
  <c r="D28" i="60"/>
  <c r="E27" i="60"/>
  <c r="D27" i="60"/>
  <c r="E26" i="60"/>
  <c r="D26" i="60"/>
  <c r="E25" i="60"/>
  <c r="D25" i="60"/>
  <c r="E24" i="60"/>
  <c r="D24" i="60"/>
  <c r="E23" i="60"/>
  <c r="D23" i="60"/>
  <c r="E22" i="60"/>
  <c r="D22" i="60"/>
  <c r="E21" i="60"/>
  <c r="D21" i="60"/>
  <c r="E20" i="60"/>
  <c r="D20" i="60"/>
  <c r="B20" i="60"/>
  <c r="B21" i="60" s="1"/>
  <c r="B22" i="60" s="1"/>
  <c r="B23" i="60" s="1"/>
  <c r="B24" i="60" s="1"/>
  <c r="B25" i="60" s="1"/>
  <c r="B26" i="60" s="1"/>
  <c r="B27" i="60" s="1"/>
  <c r="B28" i="60" s="1"/>
  <c r="B29" i="60" s="1"/>
  <c r="B30" i="60" s="1"/>
  <c r="B31" i="60" s="1"/>
  <c r="B32" i="60" s="1"/>
  <c r="B33" i="60" s="1"/>
  <c r="B34" i="60" s="1"/>
  <c r="B35" i="60" s="1"/>
  <c r="B36" i="60" s="1"/>
  <c r="B37" i="60" s="1"/>
  <c r="B38" i="60" s="1"/>
  <c r="B39" i="60" s="1"/>
  <c r="B40" i="60" s="1"/>
  <c r="B41" i="60" s="1"/>
  <c r="B42" i="60" s="1"/>
  <c r="B43" i="60" s="1"/>
  <c r="B44" i="60" s="1"/>
  <c r="B45" i="60" s="1"/>
  <c r="B46" i="60" s="1"/>
  <c r="B47" i="60" s="1"/>
  <c r="A1" i="60"/>
  <c r="E50" i="59"/>
  <c r="D50" i="59"/>
  <c r="E49" i="59"/>
  <c r="D49" i="59"/>
  <c r="E48" i="59"/>
  <c r="D48" i="59"/>
  <c r="E47" i="59"/>
  <c r="D47" i="59"/>
  <c r="E46" i="59"/>
  <c r="D46" i="59"/>
  <c r="E45" i="59"/>
  <c r="D45" i="59"/>
  <c r="E44" i="59"/>
  <c r="D44" i="59"/>
  <c r="E43" i="59"/>
  <c r="D43" i="59"/>
  <c r="E42" i="59"/>
  <c r="D42" i="59"/>
  <c r="E41" i="59"/>
  <c r="D41" i="59"/>
  <c r="E40" i="59"/>
  <c r="D40" i="59"/>
  <c r="E39" i="59"/>
  <c r="D39" i="59"/>
  <c r="E38" i="59"/>
  <c r="D38" i="59"/>
  <c r="E37" i="59"/>
  <c r="D37" i="59"/>
  <c r="E36" i="59"/>
  <c r="D36" i="59"/>
  <c r="E35" i="59"/>
  <c r="D35" i="59"/>
  <c r="E34" i="59"/>
  <c r="D34" i="59"/>
  <c r="E33" i="59"/>
  <c r="D33" i="59"/>
  <c r="E32" i="59"/>
  <c r="D32" i="59"/>
  <c r="E31" i="59"/>
  <c r="D31" i="59"/>
  <c r="E30" i="59"/>
  <c r="D30" i="59"/>
  <c r="E29" i="59"/>
  <c r="D29" i="59"/>
  <c r="E28" i="59"/>
  <c r="D28" i="59"/>
  <c r="E27" i="59"/>
  <c r="D27" i="59"/>
  <c r="E26" i="59"/>
  <c r="D26" i="59"/>
  <c r="E25" i="59"/>
  <c r="D25" i="59"/>
  <c r="E24" i="59"/>
  <c r="D24" i="59"/>
  <c r="E23" i="59"/>
  <c r="D23" i="59"/>
  <c r="E22" i="59"/>
  <c r="D22" i="59"/>
  <c r="E21" i="59"/>
  <c r="D21" i="59"/>
  <c r="E20" i="59"/>
  <c r="D20" i="59"/>
  <c r="B20" i="59"/>
  <c r="B21" i="59" s="1"/>
  <c r="B22" i="59" s="1"/>
  <c r="B23" i="59" s="1"/>
  <c r="B24" i="59" s="1"/>
  <c r="B25" i="59" s="1"/>
  <c r="B26" i="59" s="1"/>
  <c r="B27" i="59" s="1"/>
  <c r="B28" i="59" s="1"/>
  <c r="B29" i="59" s="1"/>
  <c r="B30" i="59" s="1"/>
  <c r="B31" i="59" s="1"/>
  <c r="B32" i="59" s="1"/>
  <c r="B33" i="59" s="1"/>
  <c r="B34" i="59" s="1"/>
  <c r="B35" i="59" s="1"/>
  <c r="B36" i="59" s="1"/>
  <c r="B37" i="59" s="1"/>
  <c r="B38" i="59" s="1"/>
  <c r="B39" i="59" s="1"/>
  <c r="B40" i="59" s="1"/>
  <c r="B41" i="59" s="1"/>
  <c r="B42" i="59" s="1"/>
  <c r="B43" i="59" s="1"/>
  <c r="B44" i="59" s="1"/>
  <c r="B45" i="59" s="1"/>
  <c r="B46" i="59" s="1"/>
  <c r="B47" i="59" s="1"/>
  <c r="A1" i="59"/>
  <c r="E50" i="58"/>
  <c r="D50" i="58"/>
  <c r="E49" i="58"/>
  <c r="D49" i="58"/>
  <c r="E48" i="58"/>
  <c r="D48" i="58"/>
  <c r="E47" i="58"/>
  <c r="D47" i="58"/>
  <c r="E46" i="58"/>
  <c r="D46" i="58"/>
  <c r="E45" i="58"/>
  <c r="D45" i="58"/>
  <c r="E44" i="58"/>
  <c r="D44" i="58"/>
  <c r="E43" i="58"/>
  <c r="D43" i="58"/>
  <c r="E42" i="58"/>
  <c r="D42" i="58"/>
  <c r="E41" i="58"/>
  <c r="D41" i="58"/>
  <c r="E40" i="58"/>
  <c r="D40" i="58"/>
  <c r="E39" i="58"/>
  <c r="D39" i="58"/>
  <c r="E38" i="58"/>
  <c r="D38" i="58"/>
  <c r="E37" i="58"/>
  <c r="D37" i="58"/>
  <c r="E36" i="58"/>
  <c r="D36" i="58"/>
  <c r="E35" i="58"/>
  <c r="D35" i="58"/>
  <c r="E34" i="58"/>
  <c r="D34" i="58"/>
  <c r="E33" i="58"/>
  <c r="D33" i="58"/>
  <c r="E32" i="58"/>
  <c r="D32" i="58"/>
  <c r="E31" i="58"/>
  <c r="D31" i="58"/>
  <c r="E30" i="58"/>
  <c r="D30" i="58"/>
  <c r="E29" i="58"/>
  <c r="D29" i="58"/>
  <c r="E28" i="58"/>
  <c r="D28" i="58"/>
  <c r="E27" i="58"/>
  <c r="D27" i="58"/>
  <c r="E26" i="58"/>
  <c r="D26" i="58"/>
  <c r="E25" i="58"/>
  <c r="D25" i="58"/>
  <c r="E24" i="58"/>
  <c r="D24" i="58"/>
  <c r="E23" i="58"/>
  <c r="D23" i="58"/>
  <c r="E22" i="58"/>
  <c r="D22" i="58"/>
  <c r="E21" i="58"/>
  <c r="D21" i="58"/>
  <c r="E20" i="58"/>
  <c r="D20" i="58"/>
  <c r="B20" i="58"/>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43" i="58" s="1"/>
  <c r="B44" i="58" s="1"/>
  <c r="B45" i="58" s="1"/>
  <c r="B46" i="58" s="1"/>
  <c r="B47" i="58" s="1"/>
  <c r="A1" i="58"/>
  <c r="E35" i="57"/>
  <c r="D51" i="68" l="1"/>
  <c r="C59" i="68" s="1"/>
  <c r="F6" i="58"/>
  <c r="D51" i="58"/>
  <c r="C59" i="58" s="1"/>
  <c r="D51" i="59"/>
  <c r="C59" i="59" s="1"/>
  <c r="D51" i="60"/>
  <c r="C59" i="60" s="1"/>
  <c r="D51" i="61"/>
  <c r="C59" i="61" s="1"/>
  <c r="D51" i="62"/>
  <c r="C59" i="62" s="1"/>
  <c r="D51" i="63"/>
  <c r="C59" i="63" s="1"/>
  <c r="D51" i="64"/>
  <c r="C59" i="64" s="1"/>
  <c r="D51" i="65"/>
  <c r="C59" i="65" s="1"/>
  <c r="D51" i="66"/>
  <c r="C59" i="66" s="1"/>
  <c r="D51" i="67"/>
  <c r="C59" i="67" s="1"/>
  <c r="E51" i="68"/>
  <c r="E59" i="68" s="1"/>
  <c r="E51" i="58"/>
  <c r="E59" i="58" s="1"/>
  <c r="E51" i="59"/>
  <c r="E59" i="59" s="1"/>
  <c r="E51" i="60"/>
  <c r="E59" i="60" s="1"/>
  <c r="E51" i="61"/>
  <c r="E59" i="61" s="1"/>
  <c r="E51" i="62"/>
  <c r="E59" i="62" s="1"/>
  <c r="E51" i="63"/>
  <c r="E59" i="63" s="1"/>
  <c r="E51" i="64"/>
  <c r="E59" i="64" s="1"/>
  <c r="E51" i="65"/>
  <c r="E59" i="65" s="1"/>
  <c r="E51" i="66"/>
  <c r="E59" i="66" s="1"/>
  <c r="E51" i="67"/>
  <c r="E59" i="67" s="1"/>
  <c r="F6" i="59"/>
  <c r="F6" i="68"/>
  <c r="F6" i="67"/>
  <c r="F6" i="66"/>
  <c r="F6" i="65"/>
  <c r="F6" i="64"/>
  <c r="F6" i="63"/>
  <c r="F6" i="62"/>
  <c r="F6" i="61"/>
  <c r="F6" i="60"/>
  <c r="D20" i="57"/>
  <c r="E20" i="57"/>
  <c r="D21" i="57"/>
  <c r="E21" i="57"/>
  <c r="D22" i="57"/>
  <c r="E22" i="57"/>
  <c r="D23" i="57"/>
  <c r="E23" i="57"/>
  <c r="D24" i="57"/>
  <c r="E24" i="57"/>
  <c r="D25" i="57"/>
  <c r="E25" i="57"/>
  <c r="D26" i="57"/>
  <c r="E26" i="57"/>
  <c r="D27" i="57"/>
  <c r="E27" i="57"/>
  <c r="D28" i="57"/>
  <c r="E28" i="57"/>
  <c r="D29" i="57"/>
  <c r="E29" i="57"/>
  <c r="D30" i="57"/>
  <c r="E30" i="57"/>
  <c r="D31" i="57"/>
  <c r="E31" i="57"/>
  <c r="D32" i="57"/>
  <c r="E32" i="57"/>
  <c r="D33" i="57"/>
  <c r="E33" i="57"/>
  <c r="D34" i="57"/>
  <c r="E34" i="57"/>
  <c r="D35" i="57"/>
  <c r="D36" i="57"/>
  <c r="E36" i="57"/>
  <c r="D37" i="57"/>
  <c r="E37" i="57"/>
  <c r="D38" i="57"/>
  <c r="E38" i="57"/>
  <c r="D39" i="57"/>
  <c r="E39" i="57"/>
  <c r="D40" i="57"/>
  <c r="E40" i="57"/>
  <c r="D41" i="57"/>
  <c r="E41" i="57"/>
  <c r="D42" i="57"/>
  <c r="E42" i="57"/>
  <c r="D43" i="57"/>
  <c r="E43" i="57"/>
  <c r="D44" i="57"/>
  <c r="E44" i="57"/>
  <c r="D45" i="57"/>
  <c r="E45" i="57"/>
  <c r="D46" i="57"/>
  <c r="E46" i="57"/>
  <c r="D47" i="57"/>
  <c r="E47" i="57"/>
  <c r="D48" i="57"/>
  <c r="E48" i="57"/>
  <c r="D49" i="57"/>
  <c r="E49" i="57"/>
  <c r="D50" i="57"/>
  <c r="E50" i="57"/>
  <c r="E51" i="57" l="1"/>
  <c r="E59" i="57" s="1"/>
  <c r="B21" i="57"/>
  <c r="B22" i="57" s="1"/>
  <c r="B23" i="57" s="1"/>
  <c r="B24" i="57" s="1"/>
  <c r="B25" i="57" s="1"/>
  <c r="B26" i="57" s="1"/>
  <c r="B27" i="57" s="1"/>
  <c r="B28" i="57" s="1"/>
  <c r="B29" i="57" s="1"/>
  <c r="B30" i="57" s="1"/>
  <c r="B31" i="57" s="1"/>
  <c r="B32" i="57" s="1"/>
  <c r="B33" i="57" s="1"/>
  <c r="B34" i="57" s="1"/>
  <c r="B35" i="57" s="1"/>
  <c r="B36" i="57" s="1"/>
  <c r="B37" i="57" s="1"/>
  <c r="B38" i="57" s="1"/>
  <c r="B39" i="57" s="1"/>
  <c r="B40" i="57" s="1"/>
  <c r="B41" i="57" s="1"/>
  <c r="B42" i="57" s="1"/>
  <c r="B43" i="57" s="1"/>
  <c r="B44" i="57" s="1"/>
  <c r="B45" i="57" s="1"/>
  <c r="B46" i="57" s="1"/>
  <c r="B47" i="57" s="1"/>
  <c r="A1" i="57"/>
  <c r="D4" i="4"/>
  <c r="D10" i="4" s="1"/>
  <c r="C8" i="4"/>
  <c r="G5" i="4"/>
  <c r="I4" i="4" s="1"/>
  <c r="D11" i="4"/>
  <c r="C11" i="4"/>
  <c r="I2" i="4"/>
  <c r="J2" i="4"/>
  <c r="C7" i="4"/>
  <c r="C10" i="4" l="1"/>
  <c r="G6" i="4"/>
  <c r="C6" i="4"/>
  <c r="B48" i="67"/>
  <c r="B49" i="67" s="1"/>
  <c r="B48" i="59"/>
  <c r="B49" i="59" s="1"/>
  <c r="B48" i="65"/>
  <c r="B49" i="65" s="1"/>
  <c r="B48" i="61"/>
  <c r="B49" i="61" s="1"/>
  <c r="B48" i="62"/>
  <c r="B49" i="62" s="1"/>
  <c r="B48" i="66"/>
  <c r="B49" i="66" s="1"/>
  <c r="B48" i="63"/>
  <c r="B49" i="63" s="1"/>
  <c r="B48" i="64"/>
  <c r="B49" i="64" s="1"/>
  <c r="B48" i="60"/>
  <c r="B49" i="60" s="1"/>
  <c r="B48" i="68"/>
  <c r="B49" i="68" s="1"/>
  <c r="D51" i="57"/>
  <c r="I5" i="4" l="1"/>
  <c r="G7" i="4"/>
  <c r="C59" i="57"/>
  <c r="I6" i="4" l="1"/>
  <c r="G8" i="4"/>
  <c r="I7" i="4" l="1"/>
  <c r="G9" i="4"/>
  <c r="G10" i="4" l="1"/>
  <c r="I8" i="4"/>
  <c r="I9" i="4" l="1"/>
  <c r="G11" i="4"/>
  <c r="I10" i="4" l="1"/>
  <c r="G12" i="4"/>
  <c r="G13" i="4" l="1"/>
  <c r="I11" i="4"/>
  <c r="G14" i="4" l="1"/>
  <c r="I12" i="4"/>
  <c r="I13" i="4" l="1"/>
  <c r="G15" i="4"/>
  <c r="G16" i="4" l="1"/>
  <c r="I15" i="4" s="1"/>
  <c r="I14" i="4"/>
  <c r="B49" i="57" l="1"/>
  <c r="B50" i="57" s="1"/>
  <c r="B50" i="62"/>
  <c r="B50" i="67"/>
  <c r="B48" i="58"/>
  <c r="B49" i="58" s="1"/>
  <c r="B50" i="58" s="1"/>
  <c r="B50" i="65"/>
  <c r="B50" i="60"/>
</calcChain>
</file>

<file path=xl/sharedStrings.xml><?xml version="1.0" encoding="utf-8"?>
<sst xmlns="http://schemas.openxmlformats.org/spreadsheetml/2006/main" count="288" uniqueCount="45">
  <si>
    <r>
      <t xml:space="preserve">NT - </t>
    </r>
    <r>
      <rPr>
        <sz val="10"/>
        <rFont val="Arial"/>
        <family val="2"/>
      </rPr>
      <t>U &amp; Spouse 1 Meal</t>
    </r>
  </si>
  <si>
    <r>
      <t xml:space="preserve">NT - </t>
    </r>
    <r>
      <rPr>
        <sz val="10"/>
        <rFont val="Arial"/>
        <family val="2"/>
      </rPr>
      <t>U &amp; Spouse 2/3 Meals</t>
    </r>
  </si>
  <si>
    <t>TX</t>
  </si>
  <si>
    <t>Non-TX</t>
  </si>
  <si>
    <t>Per Diem Rates</t>
  </si>
  <si>
    <t>Date Controls</t>
  </si>
  <si>
    <t>TOTALS</t>
  </si>
  <si>
    <t>OFFICE USE ONLY</t>
  </si>
  <si>
    <t>Worked</t>
  </si>
  <si>
    <t>Day Off</t>
  </si>
  <si>
    <t>Vacation</t>
  </si>
  <si>
    <t>Sick Day</t>
  </si>
  <si>
    <t>Holiday</t>
  </si>
  <si>
    <t>Select Month</t>
  </si>
  <si>
    <t>Choose From…</t>
  </si>
  <si>
    <t>Date</t>
  </si>
  <si>
    <t xml:space="preserve">1 Meal </t>
  </si>
  <si>
    <t>2/3 Meals</t>
  </si>
  <si>
    <t>U &amp; Spouse 1 Meal</t>
  </si>
  <si>
    <t>U &amp; Spouse 2/3 Meals</t>
  </si>
  <si>
    <r>
      <t xml:space="preserve">NT - </t>
    </r>
    <r>
      <rPr>
        <sz val="10"/>
        <rFont val="Arial"/>
        <family val="2"/>
      </rPr>
      <t>1 Meal</t>
    </r>
  </si>
  <si>
    <r>
      <t xml:space="preserve">NT - </t>
    </r>
    <r>
      <rPr>
        <sz val="10"/>
        <rFont val="Arial"/>
        <family val="2"/>
      </rPr>
      <t>2/3 Meals</t>
    </r>
  </si>
  <si>
    <t>Description</t>
  </si>
  <si>
    <t>Phone:</t>
  </si>
  <si>
    <r>
      <t xml:space="preserve">INSTRUCTIONS:  </t>
    </r>
    <r>
      <rPr>
        <sz val="11"/>
        <color indexed="12"/>
        <rFont val="Arial"/>
        <family val="2"/>
      </rPr>
      <t>Enter the correct value in the blue cell and the rest of that section will automatically adjust based on the value you have entered. The Date Controls value should be set to the first day of the year (ie "1/1/2008" for the year 2008).</t>
    </r>
  </si>
  <si>
    <t xml:space="preserve">Email: </t>
  </si>
  <si>
    <t>Best way to contact you:</t>
  </si>
  <si>
    <t xml:space="preserve">Comments: </t>
  </si>
  <si>
    <t>Name:</t>
  </si>
  <si>
    <t>Address:</t>
  </si>
  <si>
    <t>Instructions</t>
  </si>
  <si>
    <r>
      <t>Description:</t>
    </r>
    <r>
      <rPr>
        <sz val="10"/>
        <rFont val="Arial"/>
        <family val="2"/>
      </rPr>
      <t xml:space="preserve"> All employees must select a description from the drop-down menu for every day including weekends.</t>
    </r>
  </si>
  <si>
    <r>
      <t>Comments:</t>
    </r>
    <r>
      <rPr>
        <sz val="10"/>
        <rFont val="Arial"/>
        <family val="2"/>
      </rPr>
      <t xml:space="preserve"> If you have any notes or comments, please write them in this box.</t>
    </r>
  </si>
  <si>
    <r>
      <t xml:space="preserve">Requirements: </t>
    </r>
    <r>
      <rPr>
        <sz val="10"/>
        <rFont val="Arial"/>
        <family val="2"/>
      </rPr>
      <t>All salaried 12-month educators and salaried ECEC directors must turn in Educator Monthly Reports.</t>
    </r>
  </si>
  <si>
    <t xml:space="preserve">Submission: </t>
  </si>
  <si>
    <t xml:space="preserve">1. Educator Monthly Reports must be turned in on the due date specified on the upper right side of the report. </t>
  </si>
  <si>
    <t xml:space="preserve">3. Please submit your Educator Monthly Report using your conference email account. </t>
  </si>
  <si>
    <t xml:space="preserve">2. Please email them to payroll at payroll@nccsda.com (preferred) or faxed to 888-502-9698. Please put "EMR" or "Educator Monthly Report" in the email subject line. </t>
  </si>
  <si>
    <t>41000) Vacation Time</t>
  </si>
  <si>
    <t>Sick Days</t>
  </si>
  <si>
    <t>Vacation Days</t>
  </si>
  <si>
    <r>
      <rPr>
        <b/>
        <sz val="9"/>
        <rFont val="Arial"/>
        <family val="2"/>
      </rPr>
      <t>Send to:</t>
    </r>
    <r>
      <rPr>
        <sz val="9"/>
        <rFont val="Arial"/>
        <family val="2"/>
      </rPr>
      <t xml:space="preserve">  Email: payroll@nccsda.com      -       Fax: 888-502-9698      -      P.O. Box 619015 Roseville, CA 95661</t>
    </r>
  </si>
  <si>
    <t>Please notify HR (916-886-5698) of any change in address or phone #.</t>
  </si>
  <si>
    <r>
      <t>Name, Address, Phone, and Email:</t>
    </r>
    <r>
      <rPr>
        <sz val="10"/>
        <rFont val="Arial"/>
        <family val="2"/>
      </rPr>
      <t xml:space="preserve"> Enter your Name, Address, Phone number, and email. (Important: If you have a change to your personal information please contact HR at (916) 886-5698 or hr@nccsda.com with your new information.)</t>
    </r>
  </si>
  <si>
    <t>Monthly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</si>
</sst>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3" formatCode="_(* #,##0.00_);_(* \(#,##0.00\);_(* &quot;-&quot;??_);_(@_)"/>
    <numFmt numFmtId="164" formatCode="mmmm\,\ yyyy"/>
    <numFmt numFmtId="165" formatCode="d\ \-\ ddd"/>
    <numFmt numFmtId="166" formatCode="mm/dd/yy"/>
    <numFmt numFmtId="167" formatCode="_(* #,##0.00_);_(* \(#,##0.00\);;_(@_)"/>
    <numFmt numFmtId="168" formatCode="mmmm\ d\,\ yyyy"/>
    <numFmt numFmtId="169" formatCode="&quot;$&quot;#,##0.00"/>
  </numFmts>
  <fonts count="24" x14ac:knownFonts="1">
    <font>
      <sz val="10"/>
      <name val="Arial"/>
    </font>
    <font>
      <sz val="10"/>
      <name val="Arial"/>
      <family val="2"/>
    </font>
    <font>
      <sz val="8"/>
      <name val="Arial"/>
      <family val="2"/>
    </font>
    <font>
      <b/>
      <sz val="10"/>
      <name val="Arial"/>
      <family val="2"/>
    </font>
    <font>
      <sz val="12"/>
      <name val="Arial Black"/>
      <family val="2"/>
    </font>
    <font>
      <sz val="9"/>
      <name val="Arial"/>
      <family val="2"/>
    </font>
    <font>
      <b/>
      <i/>
      <sz val="10"/>
      <color indexed="9"/>
      <name val="Arial"/>
      <family val="2"/>
    </font>
    <font>
      <sz val="8"/>
      <name val="Arial"/>
      <family val="2"/>
    </font>
    <font>
      <b/>
      <sz val="9"/>
      <name val="Arial"/>
      <family val="2"/>
    </font>
    <font>
      <sz val="7"/>
      <name val="Arial"/>
      <family val="2"/>
    </font>
    <font>
      <sz val="12"/>
      <name val="Arial"/>
      <family val="2"/>
    </font>
    <font>
      <b/>
      <sz val="11"/>
      <name val="Arial"/>
      <family val="2"/>
    </font>
    <font>
      <b/>
      <sz val="22"/>
      <name val="Arial"/>
      <family val="2"/>
    </font>
    <font>
      <b/>
      <u/>
      <sz val="10"/>
      <name val="Arial"/>
      <family val="2"/>
    </font>
    <font>
      <b/>
      <sz val="10"/>
      <color indexed="13"/>
      <name val="Arial"/>
      <family val="2"/>
    </font>
    <font>
      <sz val="10"/>
      <color indexed="22"/>
      <name val="Arial"/>
      <family val="2"/>
    </font>
    <font>
      <sz val="8"/>
      <color indexed="10"/>
      <name val="Arial"/>
      <family val="2"/>
    </font>
    <font>
      <sz val="10"/>
      <name val="Arial"/>
      <family val="2"/>
    </font>
    <font>
      <b/>
      <sz val="11"/>
      <color indexed="12"/>
      <name val="Arial"/>
      <family val="2"/>
    </font>
    <font>
      <sz val="11"/>
      <color indexed="12"/>
      <name val="Arial"/>
      <family val="2"/>
    </font>
    <font>
      <sz val="8"/>
      <color rgb="FF000000"/>
      <name val="Tahoma"/>
      <family val="2"/>
    </font>
    <font>
      <sz val="10"/>
      <color indexed="23"/>
      <name val="Arial"/>
      <family val="2"/>
    </font>
    <font>
      <sz val="10"/>
      <color indexed="55"/>
      <name val="Arial"/>
      <family val="2"/>
    </font>
    <font>
      <b/>
      <sz val="16"/>
      <name val="Arial"/>
      <family val="2"/>
    </font>
  </fonts>
  <fills count="7">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indexed="12"/>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154">
    <xf numFmtId="0" fontId="0" fillId="0" borderId="0" xfId="0"/>
    <xf numFmtId="166" fontId="10" fillId="0" borderId="0" xfId="0" applyNumberFormat="1" applyFont="1" applyProtection="1"/>
    <xf numFmtId="0" fontId="3" fillId="0" borderId="0" xfId="0" applyFont="1" applyBorder="1" applyProtection="1"/>
    <xf numFmtId="43" fontId="1" fillId="0" borderId="0" xfId="1" applyFont="1" applyBorder="1" applyProtection="1"/>
    <xf numFmtId="0" fontId="1" fillId="0" borderId="0" xfId="0" applyFont="1" applyBorder="1" applyProtection="1"/>
    <xf numFmtId="43" fontId="0" fillId="0" borderId="0" xfId="1" applyFont="1" applyBorder="1" applyProtection="1"/>
    <xf numFmtId="164" fontId="0" fillId="0" borderId="0" xfId="0" applyNumberFormat="1" applyBorder="1" applyProtection="1"/>
    <xf numFmtId="0" fontId="0" fillId="0" borderId="0" xfId="0" applyBorder="1" applyProtection="1"/>
    <xf numFmtId="0" fontId="10" fillId="0" borderId="0" xfId="0" applyFont="1" applyBorder="1" applyProtection="1"/>
    <xf numFmtId="0" fontId="0" fillId="0" borderId="0" xfId="0" applyBorder="1"/>
    <xf numFmtId="43" fontId="3" fillId="2" borderId="0" xfId="1" applyFont="1" applyFill="1" applyBorder="1" applyAlignment="1" applyProtection="1">
      <alignment horizontal="center"/>
    </xf>
    <xf numFmtId="0" fontId="1" fillId="0" borderId="0" xfId="0" applyFont="1" applyFill="1" applyBorder="1" applyProtection="1"/>
    <xf numFmtId="0" fontId="0" fillId="0" borderId="0" xfId="0" applyFill="1"/>
    <xf numFmtId="0" fontId="12" fillId="0" borderId="0" xfId="0" applyFont="1" applyFill="1" applyAlignment="1">
      <alignment textRotation="90"/>
    </xf>
    <xf numFmtId="7" fontId="1" fillId="0" borderId="0" xfId="1" applyNumberFormat="1" applyFont="1" applyBorder="1" applyProtection="1"/>
    <xf numFmtId="14" fontId="0" fillId="0" borderId="0" xfId="0" applyNumberFormat="1"/>
    <xf numFmtId="0" fontId="0" fillId="0" borderId="1" xfId="0" applyBorder="1"/>
    <xf numFmtId="0" fontId="0" fillId="0" borderId="2" xfId="0" applyBorder="1"/>
    <xf numFmtId="0" fontId="10" fillId="0" borderId="1" xfId="0" applyFont="1" applyBorder="1" applyProtection="1"/>
    <xf numFmtId="166" fontId="10" fillId="0" borderId="2" xfId="0" applyNumberFormat="1" applyFont="1" applyBorder="1" applyProtection="1"/>
    <xf numFmtId="164" fontId="10" fillId="0" borderId="2" xfId="0" applyNumberFormat="1" applyFont="1" applyBorder="1" applyProtection="1"/>
    <xf numFmtId="0" fontId="0" fillId="0" borderId="1" xfId="0" applyBorder="1" applyProtection="1"/>
    <xf numFmtId="168" fontId="0" fillId="0" borderId="2" xfId="0" applyNumberFormat="1" applyBorder="1" applyProtection="1"/>
    <xf numFmtId="0" fontId="0" fillId="0" borderId="3" xfId="0" applyBorder="1" applyProtection="1"/>
    <xf numFmtId="164" fontId="0" fillId="0" borderId="4" xfId="0" applyNumberFormat="1" applyBorder="1" applyProtection="1"/>
    <xf numFmtId="0" fontId="0" fillId="0" borderId="4" xfId="0" applyBorder="1" applyProtection="1"/>
    <xf numFmtId="168" fontId="0" fillId="0" borderId="5" xfId="0" applyNumberFormat="1" applyBorder="1" applyProtection="1"/>
    <xf numFmtId="0" fontId="1" fillId="0" borderId="1" xfId="0" applyFont="1" applyBorder="1" applyProtection="1"/>
    <xf numFmtId="0" fontId="3" fillId="2" borderId="2" xfId="0" applyFont="1" applyFill="1" applyBorder="1" applyAlignment="1" applyProtection="1">
      <alignment horizontal="center"/>
    </xf>
    <xf numFmtId="7" fontId="0" fillId="0" borderId="2" xfId="1" applyNumberFormat="1" applyFont="1" applyBorder="1" applyProtection="1"/>
    <xf numFmtId="0" fontId="1" fillId="0" borderId="3" xfId="0" applyFont="1" applyBorder="1" applyProtection="1"/>
    <xf numFmtId="0" fontId="3" fillId="0" borderId="4" xfId="0" applyFont="1" applyBorder="1" applyProtection="1"/>
    <xf numFmtId="7" fontId="1" fillId="0" borderId="4" xfId="1" applyNumberFormat="1" applyFont="1" applyBorder="1" applyProtection="1"/>
    <xf numFmtId="7" fontId="0" fillId="0" borderId="5" xfId="1" applyNumberFormat="1" applyFont="1" applyBorder="1" applyProtection="1"/>
    <xf numFmtId="164" fontId="15" fillId="0" borderId="0" xfId="0" applyNumberFormat="1" applyFont="1" applyBorder="1" applyProtection="1"/>
    <xf numFmtId="0" fontId="0" fillId="3" borderId="1" xfId="0" applyFill="1" applyBorder="1" applyProtection="1"/>
    <xf numFmtId="0" fontId="0" fillId="3" borderId="0" xfId="0" applyFill="1" applyBorder="1" applyProtection="1"/>
    <xf numFmtId="168" fontId="0" fillId="3" borderId="2" xfId="0" applyNumberFormat="1" applyFill="1" applyBorder="1" applyProtection="1"/>
    <xf numFmtId="164" fontId="0" fillId="3" borderId="0" xfId="0" applyNumberFormat="1" applyFill="1" applyBorder="1" applyProtection="1"/>
    <xf numFmtId="0" fontId="1" fillId="3" borderId="1" xfId="0" applyFont="1" applyFill="1" applyBorder="1" applyProtection="1"/>
    <xf numFmtId="0" fontId="3" fillId="3" borderId="0" xfId="0" applyFont="1" applyFill="1" applyBorder="1" applyProtection="1"/>
    <xf numFmtId="7" fontId="1" fillId="3" borderId="0" xfId="1" applyNumberFormat="1" applyFont="1" applyFill="1" applyBorder="1" applyProtection="1"/>
    <xf numFmtId="7" fontId="0" fillId="3" borderId="2" xfId="1" applyNumberFormat="1" applyFont="1" applyFill="1" applyBorder="1" applyProtection="1"/>
    <xf numFmtId="0" fontId="1" fillId="3" borderId="0" xfId="0" applyFont="1" applyFill="1" applyBorder="1" applyProtection="1"/>
    <xf numFmtId="0" fontId="0" fillId="0" borderId="0" xfId="0" applyAlignment="1">
      <alignment wrapText="1"/>
    </xf>
    <xf numFmtId="0" fontId="5" fillId="0" borderId="0" xfId="0" applyFont="1" applyFill="1" applyBorder="1" applyAlignment="1">
      <alignment wrapText="1"/>
    </xf>
    <xf numFmtId="0" fontId="0" fillId="0" borderId="0" xfId="0" applyAlignment="1" applyProtection="1">
      <alignment wrapText="1"/>
      <protection locked="0"/>
    </xf>
    <xf numFmtId="0" fontId="0" fillId="0" borderId="0" xfId="0" applyAlignment="1" applyProtection="1">
      <alignment wrapText="1"/>
    </xf>
    <xf numFmtId="0" fontId="0" fillId="0" borderId="0" xfId="0" applyAlignment="1">
      <alignment wrapText="1" shrinkToFit="1"/>
    </xf>
    <xf numFmtId="0" fontId="2" fillId="0" borderId="0" xfId="0" applyFont="1" applyAlignment="1" applyProtection="1">
      <alignment wrapText="1"/>
    </xf>
    <xf numFmtId="0" fontId="0" fillId="0" borderId="0" xfId="0" applyBorder="1" applyAlignment="1" applyProtection="1">
      <alignment wrapText="1"/>
    </xf>
    <xf numFmtId="1" fontId="10" fillId="0" borderId="0" xfId="0" applyNumberFormat="1" applyFont="1" applyBorder="1" applyProtection="1"/>
    <xf numFmtId="7" fontId="14" fillId="4" borderId="2" xfId="1" applyNumberFormat="1" applyFont="1" applyFill="1" applyBorder="1" applyProtection="1">
      <protection locked="0"/>
    </xf>
    <xf numFmtId="164" fontId="14" fillId="4" borderId="0" xfId="0" applyNumberFormat="1" applyFont="1" applyFill="1" applyBorder="1" applyProtection="1">
      <protection locked="0"/>
    </xf>
    <xf numFmtId="0" fontId="17" fillId="0" borderId="0" xfId="0" applyFont="1" applyBorder="1" applyAlignment="1" applyProtection="1">
      <alignment horizontal="right"/>
    </xf>
    <xf numFmtId="0" fontId="1" fillId="0" borderId="0" xfId="0" applyFont="1" applyAlignment="1">
      <alignment wrapText="1"/>
    </xf>
    <xf numFmtId="0" fontId="9" fillId="0" borderId="7" xfId="0" applyFont="1" applyFill="1" applyBorder="1" applyAlignment="1" applyProtection="1">
      <alignment wrapText="1"/>
    </xf>
    <xf numFmtId="0" fontId="1" fillId="0" borderId="0" xfId="0" applyFont="1" applyAlignment="1" applyProtection="1">
      <alignment wrapText="1"/>
    </xf>
    <xf numFmtId="0" fontId="1" fillId="6" borderId="0" xfId="0" applyFont="1" applyFill="1" applyBorder="1" applyAlignment="1" applyProtection="1">
      <alignment horizontal="center" wrapText="1"/>
    </xf>
    <xf numFmtId="0" fontId="6" fillId="6" borderId="0" xfId="1" applyNumberFormat="1" applyFont="1" applyFill="1" applyBorder="1" applyAlignment="1" applyProtection="1">
      <alignment wrapText="1"/>
    </xf>
    <xf numFmtId="0" fontId="10" fillId="6" borderId="0" xfId="0" applyFont="1" applyFill="1" applyBorder="1" applyAlignment="1" applyProtection="1">
      <alignment wrapText="1"/>
    </xf>
    <xf numFmtId="0" fontId="0" fillId="6" borderId="0" xfId="0" applyFill="1" applyBorder="1" applyAlignment="1">
      <alignment wrapText="1"/>
    </xf>
    <xf numFmtId="0" fontId="10"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0" xfId="0" applyFill="1" applyBorder="1" applyAlignment="1" applyProtection="1">
      <alignment wrapText="1"/>
    </xf>
    <xf numFmtId="0" fontId="2" fillId="6" borderId="0" xfId="0" applyFont="1" applyFill="1" applyBorder="1" applyAlignment="1" applyProtection="1">
      <alignment wrapText="1"/>
    </xf>
    <xf numFmtId="0" fontId="11" fillId="6" borderId="0" xfId="0" applyFont="1" applyFill="1" applyBorder="1" applyAlignment="1" applyProtection="1">
      <alignment horizontal="center" wrapText="1"/>
    </xf>
    <xf numFmtId="0" fontId="0" fillId="0" borderId="0" xfId="0" applyAlignment="1">
      <alignment wrapText="1"/>
    </xf>
    <xf numFmtId="0" fontId="8" fillId="6" borderId="0" xfId="0" applyFont="1" applyFill="1" applyBorder="1" applyAlignment="1" applyProtection="1">
      <alignment horizontal="center" wrapText="1"/>
    </xf>
    <xf numFmtId="0" fontId="2" fillId="6" borderId="0" xfId="0" applyFont="1" applyFill="1" applyBorder="1" applyAlignment="1" applyProtection="1">
      <alignment horizontal="center" wrapText="1"/>
    </xf>
    <xf numFmtId="0" fontId="0" fillId="0" borderId="0" xfId="0" applyAlignment="1">
      <alignment wrapText="1"/>
    </xf>
    <xf numFmtId="0" fontId="0" fillId="0" borderId="0" xfId="0" applyBorder="1" applyAlignment="1">
      <alignment wrapText="1"/>
    </xf>
    <xf numFmtId="0" fontId="1" fillId="0" borderId="0" xfId="0" applyFont="1" applyBorder="1" applyAlignment="1" applyProtection="1">
      <alignment horizontal="left" wrapText="1"/>
    </xf>
    <xf numFmtId="0" fontId="1" fillId="0" borderId="0" xfId="0" applyFont="1" applyAlignment="1">
      <alignment wrapText="1" shrinkToFit="1"/>
    </xf>
    <xf numFmtId="164" fontId="3" fillId="0" borderId="6" xfId="0" applyNumberFormat="1" applyFont="1" applyBorder="1" applyAlignment="1" applyProtection="1">
      <alignment horizontal="center" wrapText="1"/>
    </xf>
    <xf numFmtId="0" fontId="2" fillId="0" borderId="9" xfId="0" applyFont="1" applyBorder="1" applyAlignment="1">
      <alignment horizontal="center" vertical="top" wrapText="1"/>
    </xf>
    <xf numFmtId="0" fontId="1" fillId="0" borderId="0" xfId="0" applyFont="1" applyBorder="1" applyAlignment="1" applyProtection="1">
      <alignment wrapText="1"/>
    </xf>
    <xf numFmtId="0" fontId="2" fillId="6" borderId="0" xfId="0" applyFont="1" applyFill="1" applyBorder="1" applyAlignment="1" applyProtection="1">
      <alignment vertical="top" wrapText="1"/>
    </xf>
    <xf numFmtId="0" fontId="0" fillId="0" borderId="0" xfId="0" applyAlignment="1">
      <alignment wrapText="1"/>
    </xf>
    <xf numFmtId="0" fontId="0" fillId="0" borderId="0" xfId="0" applyAlignment="1">
      <alignment wrapText="1"/>
    </xf>
    <xf numFmtId="0" fontId="0" fillId="0" borderId="4" xfId="0" applyBorder="1" applyAlignment="1">
      <alignment wrapText="1"/>
    </xf>
    <xf numFmtId="0" fontId="16" fillId="0" borderId="0" xfId="0" applyFont="1" applyBorder="1" applyAlignment="1" applyProtection="1">
      <alignment horizontal="left" vertical="center" wrapText="1" shrinkToFit="1"/>
    </xf>
    <xf numFmtId="0" fontId="0" fillId="0" borderId="3" xfId="0" applyBorder="1" applyAlignment="1">
      <alignment wrapText="1"/>
    </xf>
    <xf numFmtId="0" fontId="0" fillId="0" borderId="5" xfId="0" applyBorder="1" applyAlignment="1" applyProtection="1">
      <alignment wrapText="1"/>
    </xf>
    <xf numFmtId="167" fontId="1" fillId="0" borderId="4" xfId="0" applyNumberFormat="1" applyFont="1" applyBorder="1" applyAlignment="1" applyProtection="1">
      <alignment vertical="center" wrapText="1"/>
    </xf>
    <xf numFmtId="0" fontId="3" fillId="2" borderId="8" xfId="0" applyFont="1" applyFill="1" applyBorder="1" applyAlignment="1" applyProtection="1">
      <alignment horizontal="center" wrapText="1"/>
    </xf>
    <xf numFmtId="43" fontId="3" fillId="2" borderId="8" xfId="1" applyFont="1" applyFill="1" applyBorder="1" applyAlignment="1" applyProtection="1">
      <alignment horizontal="center" wrapText="1" shrinkToFit="1"/>
    </xf>
    <xf numFmtId="0" fontId="1" fillId="6" borderId="0" xfId="0" applyFont="1" applyFill="1" applyBorder="1" applyAlignment="1" applyProtection="1">
      <alignment wrapText="1"/>
    </xf>
    <xf numFmtId="169" fontId="21" fillId="6" borderId="0" xfId="0" applyNumberFormat="1" applyFont="1" applyFill="1" applyBorder="1" applyAlignment="1" applyProtection="1">
      <alignment horizontal="center" wrapText="1"/>
    </xf>
    <xf numFmtId="0" fontId="22" fillId="6" borderId="0" xfId="0" applyFont="1" applyFill="1" applyBorder="1" applyAlignment="1" applyProtection="1">
      <alignment wrapText="1"/>
    </xf>
    <xf numFmtId="0" fontId="3" fillId="6" borderId="0" xfId="0" applyFont="1" applyFill="1" applyBorder="1" applyAlignment="1" applyProtection="1">
      <alignment horizontal="center" wrapText="1"/>
    </xf>
    <xf numFmtId="0" fontId="1" fillId="6" borderId="0" xfId="0" applyFont="1" applyFill="1" applyBorder="1" applyAlignment="1">
      <alignment wrapText="1"/>
    </xf>
    <xf numFmtId="0" fontId="1" fillId="2" borderId="0" xfId="0" applyFont="1" applyFill="1" applyBorder="1" applyAlignment="1" applyProtection="1">
      <alignment horizontal="center" wrapText="1"/>
    </xf>
    <xf numFmtId="43" fontId="1" fillId="2" borderId="0" xfId="1" applyFont="1" applyFill="1" applyBorder="1" applyAlignment="1" applyProtection="1">
      <alignment horizontal="center" wrapText="1" shrinkToFit="1"/>
    </xf>
    <xf numFmtId="0" fontId="1" fillId="0" borderId="0" xfId="0" applyNumberFormat="1" applyFont="1" applyAlignment="1" applyProtection="1">
      <alignment horizontal="left" wrapText="1"/>
      <protection locked="0"/>
    </xf>
    <xf numFmtId="0" fontId="1" fillId="6" borderId="0" xfId="0" applyFont="1" applyFill="1" applyBorder="1" applyAlignment="1" applyProtection="1">
      <alignment wrapText="1"/>
      <protection locked="0"/>
    </xf>
    <xf numFmtId="0" fontId="3" fillId="0" borderId="4" xfId="0" applyFont="1" applyFill="1" applyBorder="1" applyAlignment="1" applyProtection="1">
      <alignment wrapText="1" shrinkToFit="1"/>
    </xf>
    <xf numFmtId="165" fontId="1" fillId="0" borderId="14" xfId="0" applyNumberFormat="1" applyFont="1" applyBorder="1" applyAlignment="1">
      <alignment horizontal="left" wrapText="1"/>
    </xf>
    <xf numFmtId="43" fontId="1" fillId="0" borderId="14" xfId="1" applyFont="1" applyBorder="1" applyAlignment="1" applyProtection="1">
      <alignment horizontal="center" wrapText="1"/>
      <protection locked="0"/>
    </xf>
    <xf numFmtId="0" fontId="1" fillId="0" borderId="0" xfId="0" applyFont="1" applyAlignment="1" applyProtection="1">
      <alignment wrapText="1"/>
      <protection locked="0"/>
    </xf>
    <xf numFmtId="0" fontId="1" fillId="0" borderId="0" xfId="0" applyFont="1" applyFill="1" applyAlignment="1" applyProtection="1">
      <alignment wrapText="1"/>
    </xf>
    <xf numFmtId="0" fontId="1" fillId="0" borderId="0" xfId="0" applyFont="1" applyFill="1" applyBorder="1" applyAlignment="1" applyProtection="1">
      <alignment wrapText="1"/>
    </xf>
    <xf numFmtId="0" fontId="1" fillId="0" borderId="0" xfId="0" applyFont="1" applyAlignment="1">
      <alignment vertical="top" wrapText="1"/>
    </xf>
    <xf numFmtId="0" fontId="5" fillId="6" borderId="7" xfId="0" applyFont="1" applyFill="1" applyBorder="1" applyAlignment="1" applyProtection="1">
      <alignment wrapText="1"/>
    </xf>
    <xf numFmtId="43" fontId="1" fillId="0" borderId="0" xfId="1" applyFont="1" applyBorder="1" applyAlignment="1" applyProtection="1">
      <alignment wrapText="1"/>
    </xf>
    <xf numFmtId="43" fontId="1" fillId="0" borderId="8" xfId="1" applyFont="1" applyBorder="1" applyAlignment="1" applyProtection="1">
      <alignment wrapText="1"/>
    </xf>
    <xf numFmtId="167" fontId="1" fillId="2" borderId="8" xfId="1" applyNumberFormat="1" applyFont="1" applyFill="1" applyBorder="1" applyAlignment="1" applyProtection="1">
      <alignment horizontal="right" wrapText="1" shrinkToFit="1"/>
    </xf>
    <xf numFmtId="0" fontId="23" fillId="0" borderId="0" xfId="0" applyFont="1" applyAlignment="1">
      <alignment horizontal="center"/>
    </xf>
    <xf numFmtId="0" fontId="23" fillId="0" borderId="0" xfId="0" applyFont="1" applyAlignment="1">
      <alignment horizontal="left"/>
    </xf>
    <xf numFmtId="0" fontId="3" fillId="0" borderId="0" xfId="0" applyFont="1" applyAlignment="1">
      <alignment wrapText="1"/>
    </xf>
    <xf numFmtId="0" fontId="3" fillId="0" borderId="0" xfId="0" applyFont="1"/>
    <xf numFmtId="0" fontId="1" fillId="2" borderId="14"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3" xfId="0" applyFont="1" applyFill="1" applyBorder="1" applyAlignment="1">
      <alignment horizontal="center" wrapText="1"/>
    </xf>
    <xf numFmtId="0" fontId="16" fillId="0" borderId="0" xfId="0" applyFont="1" applyBorder="1" applyAlignment="1" applyProtection="1">
      <alignment horizontal="left" vertical="center" wrapText="1" shrinkToFit="1"/>
    </xf>
    <xf numFmtId="167" fontId="0" fillId="0" borderId="2" xfId="0" applyNumberFormat="1" applyBorder="1" applyAlignment="1" applyProtection="1">
      <alignment wrapText="1"/>
    </xf>
    <xf numFmtId="0" fontId="1" fillId="0" borderId="0" xfId="0" applyFont="1" applyBorder="1" applyAlignment="1">
      <alignment horizontal="right" wrapText="1"/>
    </xf>
    <xf numFmtId="167" fontId="0" fillId="0" borderId="4" xfId="0" applyNumberFormat="1" applyBorder="1" applyAlignment="1" applyProtection="1">
      <alignment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16" fillId="0" borderId="0" xfId="0" applyFont="1" applyBorder="1" applyAlignment="1" applyProtection="1">
      <alignment horizontal="left" vertical="center" wrapText="1" shrinkToFit="1"/>
    </xf>
    <xf numFmtId="0" fontId="5" fillId="0" borderId="0" xfId="0" applyFont="1" applyAlignment="1" applyProtection="1">
      <alignment horizontal="left" vertical="top" wrapText="1"/>
      <protection locked="0"/>
    </xf>
    <xf numFmtId="0" fontId="1" fillId="0" borderId="0" xfId="0" applyFont="1" applyAlignment="1" applyProtection="1">
      <alignment horizontal="left" wrapText="1" shrinkToFit="1"/>
      <protection locked="0"/>
    </xf>
    <xf numFmtId="0" fontId="0" fillId="0" borderId="0" xfId="0" applyAlignment="1" applyProtection="1">
      <alignment horizontal="left" wrapText="1" shrinkToFit="1"/>
      <protection locked="0"/>
    </xf>
    <xf numFmtId="0" fontId="13" fillId="0" borderId="0" xfId="0" applyFont="1" applyAlignment="1">
      <alignment horizontal="left" wrapText="1" shrinkToFi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5"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Fill="1" applyBorder="1" applyAlignment="1" applyProtection="1">
      <alignment wrapText="1"/>
    </xf>
    <xf numFmtId="0" fontId="3" fillId="5" borderId="1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1" fillId="0" borderId="1"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0" fillId="0" borderId="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3" fillId="2" borderId="14" xfId="0" applyFont="1" applyFill="1" applyBorder="1" applyAlignment="1">
      <alignment horizontal="center"/>
    </xf>
    <xf numFmtId="0" fontId="3" fillId="2" borderId="13" xfId="0" applyFont="1" applyFill="1" applyBorder="1" applyAlignment="1">
      <alignment horizontal="center"/>
    </xf>
    <xf numFmtId="0" fontId="3" fillId="2" borderId="10" xfId="0" applyFont="1" applyFill="1" applyBorder="1" applyAlignment="1">
      <alignment horizontal="center"/>
    </xf>
    <xf numFmtId="0" fontId="18" fillId="0" borderId="0" xfId="0" applyFont="1" applyAlignment="1">
      <alignment horizontal="left" vertical="top" wrapText="1"/>
    </xf>
  </cellXfs>
  <cellStyles count="2">
    <cellStyle name="Comma" xfId="1" builtinId="3"/>
    <cellStyle name="Normal" xfId="0" builtinId="0"/>
  </cellStyles>
  <dxfs count="60">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3"/>
      </font>
      <fill>
        <patternFill>
          <bgColor indexed="1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I57" lockText="1" noThreeD="1"/>
</file>

<file path=xl/ctrlProps/ctrlProp10.xml><?xml version="1.0" encoding="utf-8"?>
<formControlPr xmlns="http://schemas.microsoft.com/office/spreadsheetml/2009/9/main" objectType="CheckBox" fmlaLink="I57" lockText="1" noThreeD="1"/>
</file>

<file path=xl/ctrlProps/ctrlProp11.xml><?xml version="1.0" encoding="utf-8"?>
<formControlPr xmlns="http://schemas.microsoft.com/office/spreadsheetml/2009/9/main" objectType="CheckBox" fmlaLink="I57" lockText="1" noThreeD="1"/>
</file>

<file path=xl/ctrlProps/ctrlProp12.xml><?xml version="1.0" encoding="utf-8"?>
<formControlPr xmlns="http://schemas.microsoft.com/office/spreadsheetml/2009/9/main" objectType="CheckBox" fmlaLink="I57" lockText="1" noThreeD="1"/>
</file>

<file path=xl/ctrlProps/ctrlProp13.xml><?xml version="1.0" encoding="utf-8"?>
<formControlPr xmlns="http://schemas.microsoft.com/office/spreadsheetml/2009/9/main" objectType="CheckBox" fmlaLink="I57" lockText="1" noThreeD="1"/>
</file>

<file path=xl/ctrlProps/ctrlProp14.xml><?xml version="1.0" encoding="utf-8"?>
<formControlPr xmlns="http://schemas.microsoft.com/office/spreadsheetml/2009/9/main" objectType="CheckBox" fmlaLink="I57" lockText="1" noThreeD="1"/>
</file>

<file path=xl/ctrlProps/ctrlProp15.xml><?xml version="1.0" encoding="utf-8"?>
<formControlPr xmlns="http://schemas.microsoft.com/office/spreadsheetml/2009/9/main" objectType="CheckBox" fmlaLink="I57" lockText="1" noThreeD="1"/>
</file>

<file path=xl/ctrlProps/ctrlProp16.xml><?xml version="1.0" encoding="utf-8"?>
<formControlPr xmlns="http://schemas.microsoft.com/office/spreadsheetml/2009/9/main" objectType="CheckBox" fmlaLink="I57" lockText="1" noThreeD="1"/>
</file>

<file path=xl/ctrlProps/ctrlProp17.xml><?xml version="1.0" encoding="utf-8"?>
<formControlPr xmlns="http://schemas.microsoft.com/office/spreadsheetml/2009/9/main" objectType="CheckBox" fmlaLink="I57" lockText="1" noThreeD="1"/>
</file>

<file path=xl/ctrlProps/ctrlProp18.xml><?xml version="1.0" encoding="utf-8"?>
<formControlPr xmlns="http://schemas.microsoft.com/office/spreadsheetml/2009/9/main" objectType="CheckBox" fmlaLink="I57" lockText="1" noThreeD="1"/>
</file>

<file path=xl/ctrlProps/ctrlProp19.xml><?xml version="1.0" encoding="utf-8"?>
<formControlPr xmlns="http://schemas.microsoft.com/office/spreadsheetml/2009/9/main" objectType="CheckBox" fmlaLink="I57" lockText="1" noThreeD="1"/>
</file>

<file path=xl/ctrlProps/ctrlProp2.xml><?xml version="1.0" encoding="utf-8"?>
<formControlPr xmlns="http://schemas.microsoft.com/office/spreadsheetml/2009/9/main" objectType="CheckBox" fmlaLink="I57" lockText="1" noThreeD="1"/>
</file>

<file path=xl/ctrlProps/ctrlProp20.xml><?xml version="1.0" encoding="utf-8"?>
<formControlPr xmlns="http://schemas.microsoft.com/office/spreadsheetml/2009/9/main" objectType="CheckBox" fmlaLink="I57" lockText="1" noThreeD="1"/>
</file>

<file path=xl/ctrlProps/ctrlProp21.xml><?xml version="1.0" encoding="utf-8"?>
<formControlPr xmlns="http://schemas.microsoft.com/office/spreadsheetml/2009/9/main" objectType="CheckBox" fmlaLink="I57" lockText="1" noThreeD="1"/>
</file>

<file path=xl/ctrlProps/ctrlProp22.xml><?xml version="1.0" encoding="utf-8"?>
<formControlPr xmlns="http://schemas.microsoft.com/office/spreadsheetml/2009/9/main" objectType="CheckBox" fmlaLink="I57" lockText="1" noThreeD="1"/>
</file>

<file path=xl/ctrlProps/ctrlProp23.xml><?xml version="1.0" encoding="utf-8"?>
<formControlPr xmlns="http://schemas.microsoft.com/office/spreadsheetml/2009/9/main" objectType="CheckBox" fmlaLink="I57" lockText="1" noThreeD="1"/>
</file>

<file path=xl/ctrlProps/ctrlProp24.xml><?xml version="1.0" encoding="utf-8"?>
<formControlPr xmlns="http://schemas.microsoft.com/office/spreadsheetml/2009/9/main" objectType="CheckBox" fmlaLink="I57" lockText="1" noThreeD="1"/>
</file>

<file path=xl/ctrlProps/ctrlProp25.xml><?xml version="1.0" encoding="utf-8"?>
<formControlPr xmlns="http://schemas.microsoft.com/office/spreadsheetml/2009/9/main" objectType="CheckBox" fmlaLink="I57" lockText="1" noThreeD="1"/>
</file>

<file path=xl/ctrlProps/ctrlProp26.xml><?xml version="1.0" encoding="utf-8"?>
<formControlPr xmlns="http://schemas.microsoft.com/office/spreadsheetml/2009/9/main" objectType="CheckBox" fmlaLink="I57" lockText="1" noThreeD="1"/>
</file>

<file path=xl/ctrlProps/ctrlProp27.xml><?xml version="1.0" encoding="utf-8"?>
<formControlPr xmlns="http://schemas.microsoft.com/office/spreadsheetml/2009/9/main" objectType="CheckBox" fmlaLink="I57" lockText="1" noThreeD="1"/>
</file>

<file path=xl/ctrlProps/ctrlProp28.xml><?xml version="1.0" encoding="utf-8"?>
<formControlPr xmlns="http://schemas.microsoft.com/office/spreadsheetml/2009/9/main" objectType="CheckBox" fmlaLink="I57" lockText="1" noThreeD="1"/>
</file>

<file path=xl/ctrlProps/ctrlProp29.xml><?xml version="1.0" encoding="utf-8"?>
<formControlPr xmlns="http://schemas.microsoft.com/office/spreadsheetml/2009/9/main" objectType="CheckBox" fmlaLink="I57" lockText="1" noThreeD="1"/>
</file>

<file path=xl/ctrlProps/ctrlProp3.xml><?xml version="1.0" encoding="utf-8"?>
<formControlPr xmlns="http://schemas.microsoft.com/office/spreadsheetml/2009/9/main" objectType="CheckBox" fmlaLink="I57" lockText="1" noThreeD="1"/>
</file>

<file path=xl/ctrlProps/ctrlProp30.xml><?xml version="1.0" encoding="utf-8"?>
<formControlPr xmlns="http://schemas.microsoft.com/office/spreadsheetml/2009/9/main" objectType="CheckBox" fmlaLink="I57" lockText="1" noThreeD="1"/>
</file>

<file path=xl/ctrlProps/ctrlProp31.xml><?xml version="1.0" encoding="utf-8"?>
<formControlPr xmlns="http://schemas.microsoft.com/office/spreadsheetml/2009/9/main" objectType="CheckBox" fmlaLink="I57" lockText="1" noThreeD="1"/>
</file>

<file path=xl/ctrlProps/ctrlProp32.xml><?xml version="1.0" encoding="utf-8"?>
<formControlPr xmlns="http://schemas.microsoft.com/office/spreadsheetml/2009/9/main" objectType="CheckBox" fmlaLink="I57" lockText="1" noThreeD="1"/>
</file>

<file path=xl/ctrlProps/ctrlProp33.xml><?xml version="1.0" encoding="utf-8"?>
<formControlPr xmlns="http://schemas.microsoft.com/office/spreadsheetml/2009/9/main" objectType="CheckBox" fmlaLink="I57" lockText="1" noThreeD="1"/>
</file>

<file path=xl/ctrlProps/ctrlProp34.xml><?xml version="1.0" encoding="utf-8"?>
<formControlPr xmlns="http://schemas.microsoft.com/office/spreadsheetml/2009/9/main" objectType="CheckBox" fmlaLink="I57" lockText="1" noThreeD="1"/>
</file>

<file path=xl/ctrlProps/ctrlProp35.xml><?xml version="1.0" encoding="utf-8"?>
<formControlPr xmlns="http://schemas.microsoft.com/office/spreadsheetml/2009/9/main" objectType="CheckBox" fmlaLink="I57" lockText="1" noThreeD="1"/>
</file>

<file path=xl/ctrlProps/ctrlProp36.xml><?xml version="1.0" encoding="utf-8"?>
<formControlPr xmlns="http://schemas.microsoft.com/office/spreadsheetml/2009/9/main" objectType="CheckBox" fmlaLink="I57" lockText="1" noThreeD="1"/>
</file>

<file path=xl/ctrlProps/ctrlProp37.xml><?xml version="1.0" encoding="utf-8"?>
<formControlPr xmlns="http://schemas.microsoft.com/office/spreadsheetml/2009/9/main" objectType="CheckBox" fmlaLink="I57" lockText="1" noThreeD="1"/>
</file>

<file path=xl/ctrlProps/ctrlProp38.xml><?xml version="1.0" encoding="utf-8"?>
<formControlPr xmlns="http://schemas.microsoft.com/office/spreadsheetml/2009/9/main" objectType="CheckBox" fmlaLink="I57" lockText="1" noThreeD="1"/>
</file>

<file path=xl/ctrlProps/ctrlProp39.xml><?xml version="1.0" encoding="utf-8"?>
<formControlPr xmlns="http://schemas.microsoft.com/office/spreadsheetml/2009/9/main" objectType="CheckBox" fmlaLink="I57" lockText="1" noThreeD="1"/>
</file>

<file path=xl/ctrlProps/ctrlProp4.xml><?xml version="1.0" encoding="utf-8"?>
<formControlPr xmlns="http://schemas.microsoft.com/office/spreadsheetml/2009/9/main" objectType="CheckBox" fmlaLink="I57" lockText="1" noThreeD="1"/>
</file>

<file path=xl/ctrlProps/ctrlProp40.xml><?xml version="1.0" encoding="utf-8"?>
<formControlPr xmlns="http://schemas.microsoft.com/office/spreadsheetml/2009/9/main" objectType="CheckBox" fmlaLink="I57" lockText="1" noThreeD="1"/>
</file>

<file path=xl/ctrlProps/ctrlProp41.xml><?xml version="1.0" encoding="utf-8"?>
<formControlPr xmlns="http://schemas.microsoft.com/office/spreadsheetml/2009/9/main" objectType="CheckBox" fmlaLink="I57" lockText="1" noThreeD="1"/>
</file>

<file path=xl/ctrlProps/ctrlProp42.xml><?xml version="1.0" encoding="utf-8"?>
<formControlPr xmlns="http://schemas.microsoft.com/office/spreadsheetml/2009/9/main" objectType="CheckBox" fmlaLink="I57" lockText="1" noThreeD="1"/>
</file>

<file path=xl/ctrlProps/ctrlProp43.xml><?xml version="1.0" encoding="utf-8"?>
<formControlPr xmlns="http://schemas.microsoft.com/office/spreadsheetml/2009/9/main" objectType="CheckBox" fmlaLink="I57" lockText="1" noThreeD="1"/>
</file>

<file path=xl/ctrlProps/ctrlProp44.xml><?xml version="1.0" encoding="utf-8"?>
<formControlPr xmlns="http://schemas.microsoft.com/office/spreadsheetml/2009/9/main" objectType="CheckBox" fmlaLink="I57" lockText="1" noThreeD="1"/>
</file>

<file path=xl/ctrlProps/ctrlProp45.xml><?xml version="1.0" encoding="utf-8"?>
<formControlPr xmlns="http://schemas.microsoft.com/office/spreadsheetml/2009/9/main" objectType="CheckBox" fmlaLink="I57" lockText="1" noThreeD="1"/>
</file>

<file path=xl/ctrlProps/ctrlProp46.xml><?xml version="1.0" encoding="utf-8"?>
<formControlPr xmlns="http://schemas.microsoft.com/office/spreadsheetml/2009/9/main" objectType="CheckBox" fmlaLink="I57" lockText="1" noThreeD="1"/>
</file>

<file path=xl/ctrlProps/ctrlProp47.xml><?xml version="1.0" encoding="utf-8"?>
<formControlPr xmlns="http://schemas.microsoft.com/office/spreadsheetml/2009/9/main" objectType="CheckBox" fmlaLink="I57" lockText="1" noThreeD="1"/>
</file>

<file path=xl/ctrlProps/ctrlProp48.xml><?xml version="1.0" encoding="utf-8"?>
<formControlPr xmlns="http://schemas.microsoft.com/office/spreadsheetml/2009/9/main" objectType="CheckBox" fmlaLink="I57" lockText="1" noThreeD="1"/>
</file>

<file path=xl/ctrlProps/ctrlProp49.xml><?xml version="1.0" encoding="utf-8"?>
<formControlPr xmlns="http://schemas.microsoft.com/office/spreadsheetml/2009/9/main" objectType="CheckBox" fmlaLink="I57" lockText="1" noThreeD="1"/>
</file>

<file path=xl/ctrlProps/ctrlProp5.xml><?xml version="1.0" encoding="utf-8"?>
<formControlPr xmlns="http://schemas.microsoft.com/office/spreadsheetml/2009/9/main" objectType="CheckBox" fmlaLink="I57" lockText="1" noThreeD="1"/>
</file>

<file path=xl/ctrlProps/ctrlProp50.xml><?xml version="1.0" encoding="utf-8"?>
<formControlPr xmlns="http://schemas.microsoft.com/office/spreadsheetml/2009/9/main" objectType="CheckBox" fmlaLink="I57" lockText="1" noThreeD="1"/>
</file>

<file path=xl/ctrlProps/ctrlProp51.xml><?xml version="1.0" encoding="utf-8"?>
<formControlPr xmlns="http://schemas.microsoft.com/office/spreadsheetml/2009/9/main" objectType="CheckBox" fmlaLink="I57" lockText="1" noThreeD="1"/>
</file>

<file path=xl/ctrlProps/ctrlProp52.xml><?xml version="1.0" encoding="utf-8"?>
<formControlPr xmlns="http://schemas.microsoft.com/office/spreadsheetml/2009/9/main" objectType="CheckBox" fmlaLink="I57" lockText="1" noThreeD="1"/>
</file>

<file path=xl/ctrlProps/ctrlProp53.xml><?xml version="1.0" encoding="utf-8"?>
<formControlPr xmlns="http://schemas.microsoft.com/office/spreadsheetml/2009/9/main" objectType="CheckBox" fmlaLink="I57" lockText="1" noThreeD="1"/>
</file>

<file path=xl/ctrlProps/ctrlProp54.xml><?xml version="1.0" encoding="utf-8"?>
<formControlPr xmlns="http://schemas.microsoft.com/office/spreadsheetml/2009/9/main" objectType="CheckBox" fmlaLink="I57" lockText="1" noThreeD="1"/>
</file>

<file path=xl/ctrlProps/ctrlProp55.xml><?xml version="1.0" encoding="utf-8"?>
<formControlPr xmlns="http://schemas.microsoft.com/office/spreadsheetml/2009/9/main" objectType="CheckBox" fmlaLink="I57" lockText="1" noThreeD="1"/>
</file>

<file path=xl/ctrlProps/ctrlProp56.xml><?xml version="1.0" encoding="utf-8"?>
<formControlPr xmlns="http://schemas.microsoft.com/office/spreadsheetml/2009/9/main" objectType="CheckBox" fmlaLink="I57" lockText="1" noThreeD="1"/>
</file>

<file path=xl/ctrlProps/ctrlProp57.xml><?xml version="1.0" encoding="utf-8"?>
<formControlPr xmlns="http://schemas.microsoft.com/office/spreadsheetml/2009/9/main" objectType="CheckBox" fmlaLink="I57" lockText="1" noThreeD="1"/>
</file>

<file path=xl/ctrlProps/ctrlProp58.xml><?xml version="1.0" encoding="utf-8"?>
<formControlPr xmlns="http://schemas.microsoft.com/office/spreadsheetml/2009/9/main" objectType="CheckBox" fmlaLink="I57" lockText="1" noThreeD="1"/>
</file>

<file path=xl/ctrlProps/ctrlProp59.xml><?xml version="1.0" encoding="utf-8"?>
<formControlPr xmlns="http://schemas.microsoft.com/office/spreadsheetml/2009/9/main" objectType="CheckBox" fmlaLink="I57" lockText="1" noThreeD="1"/>
</file>

<file path=xl/ctrlProps/ctrlProp6.xml><?xml version="1.0" encoding="utf-8"?>
<formControlPr xmlns="http://schemas.microsoft.com/office/spreadsheetml/2009/9/main" objectType="CheckBox" fmlaLink="I57" lockText="1" noThreeD="1"/>
</file>

<file path=xl/ctrlProps/ctrlProp60.xml><?xml version="1.0" encoding="utf-8"?>
<formControlPr xmlns="http://schemas.microsoft.com/office/spreadsheetml/2009/9/main" objectType="CheckBox" fmlaLink="I57" lockText="1" noThreeD="1"/>
</file>

<file path=xl/ctrlProps/ctrlProp61.xml><?xml version="1.0" encoding="utf-8"?>
<formControlPr xmlns="http://schemas.microsoft.com/office/spreadsheetml/2009/9/main" objectType="CheckBox" fmlaLink="I57" lockText="1" noThreeD="1"/>
</file>

<file path=xl/ctrlProps/ctrlProp62.xml><?xml version="1.0" encoding="utf-8"?>
<formControlPr xmlns="http://schemas.microsoft.com/office/spreadsheetml/2009/9/main" objectType="CheckBox" fmlaLink="I57" lockText="1" noThreeD="1"/>
</file>

<file path=xl/ctrlProps/ctrlProp63.xml><?xml version="1.0" encoding="utf-8"?>
<formControlPr xmlns="http://schemas.microsoft.com/office/spreadsheetml/2009/9/main" objectType="CheckBox" fmlaLink="I57" lockText="1" noThreeD="1"/>
</file>

<file path=xl/ctrlProps/ctrlProp64.xml><?xml version="1.0" encoding="utf-8"?>
<formControlPr xmlns="http://schemas.microsoft.com/office/spreadsheetml/2009/9/main" objectType="CheckBox" fmlaLink="I57" lockText="1" noThreeD="1"/>
</file>

<file path=xl/ctrlProps/ctrlProp65.xml><?xml version="1.0" encoding="utf-8"?>
<formControlPr xmlns="http://schemas.microsoft.com/office/spreadsheetml/2009/9/main" objectType="CheckBox" fmlaLink="I57" lockText="1" noThreeD="1"/>
</file>

<file path=xl/ctrlProps/ctrlProp66.xml><?xml version="1.0" encoding="utf-8"?>
<formControlPr xmlns="http://schemas.microsoft.com/office/spreadsheetml/2009/9/main" objectType="CheckBox" fmlaLink="I57" lockText="1" noThreeD="1"/>
</file>

<file path=xl/ctrlProps/ctrlProp67.xml><?xml version="1.0" encoding="utf-8"?>
<formControlPr xmlns="http://schemas.microsoft.com/office/spreadsheetml/2009/9/main" objectType="CheckBox" fmlaLink="I57" lockText="1" noThreeD="1"/>
</file>

<file path=xl/ctrlProps/ctrlProp68.xml><?xml version="1.0" encoding="utf-8"?>
<formControlPr xmlns="http://schemas.microsoft.com/office/spreadsheetml/2009/9/main" objectType="CheckBox" fmlaLink="I57" lockText="1" noThreeD="1"/>
</file>

<file path=xl/ctrlProps/ctrlProp69.xml><?xml version="1.0" encoding="utf-8"?>
<formControlPr xmlns="http://schemas.microsoft.com/office/spreadsheetml/2009/9/main" objectType="CheckBox" fmlaLink="I57" lockText="1" noThreeD="1"/>
</file>

<file path=xl/ctrlProps/ctrlProp7.xml><?xml version="1.0" encoding="utf-8"?>
<formControlPr xmlns="http://schemas.microsoft.com/office/spreadsheetml/2009/9/main" objectType="CheckBox" fmlaLink="I57" lockText="1" noThreeD="1"/>
</file>

<file path=xl/ctrlProps/ctrlProp70.xml><?xml version="1.0" encoding="utf-8"?>
<formControlPr xmlns="http://schemas.microsoft.com/office/spreadsheetml/2009/9/main" objectType="CheckBox" fmlaLink="I57" lockText="1" noThreeD="1"/>
</file>

<file path=xl/ctrlProps/ctrlProp71.xml><?xml version="1.0" encoding="utf-8"?>
<formControlPr xmlns="http://schemas.microsoft.com/office/spreadsheetml/2009/9/main" objectType="CheckBox" fmlaLink="I57" lockText="1" noThreeD="1"/>
</file>

<file path=xl/ctrlProps/ctrlProp72.xml><?xml version="1.0" encoding="utf-8"?>
<formControlPr xmlns="http://schemas.microsoft.com/office/spreadsheetml/2009/9/main" objectType="CheckBox" fmlaLink="I57" lockText="1" noThreeD="1"/>
</file>

<file path=xl/ctrlProps/ctrlProp73.xml><?xml version="1.0" encoding="utf-8"?>
<formControlPr xmlns="http://schemas.microsoft.com/office/spreadsheetml/2009/9/main" objectType="CheckBox" fmlaLink="I57" lockText="1" noThreeD="1"/>
</file>

<file path=xl/ctrlProps/ctrlProp74.xml><?xml version="1.0" encoding="utf-8"?>
<formControlPr xmlns="http://schemas.microsoft.com/office/spreadsheetml/2009/9/main" objectType="CheckBox" fmlaLink="I57" lockText="1" noThreeD="1"/>
</file>

<file path=xl/ctrlProps/ctrlProp75.xml><?xml version="1.0" encoding="utf-8"?>
<formControlPr xmlns="http://schemas.microsoft.com/office/spreadsheetml/2009/9/main" objectType="CheckBox" fmlaLink="I57" lockText="1" noThreeD="1"/>
</file>

<file path=xl/ctrlProps/ctrlProp8.xml><?xml version="1.0" encoding="utf-8"?>
<formControlPr xmlns="http://schemas.microsoft.com/office/spreadsheetml/2009/9/main" objectType="CheckBox" fmlaLink="I57" lockText="1" noThreeD="1"/>
</file>

<file path=xl/ctrlProps/ctrlProp9.xml><?xml version="1.0" encoding="utf-8"?>
<formControlPr xmlns="http://schemas.microsoft.com/office/spreadsheetml/2009/9/main" objectType="CheckBox" fmlaLink="I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59425" name="Check Box 33" hidden="1">
              <a:extLst>
                <a:ext uri="{63B3BB69-23CF-44E3-9099-C40C66FF867C}">
                  <a14:compatExt spid="_x0000_s59425"/>
                </a:ext>
                <a:ext uri="{FF2B5EF4-FFF2-40B4-BE49-F238E27FC236}">
                  <a16:creationId xmlns:a16="http://schemas.microsoft.com/office/drawing/2014/main" id="{00000000-0008-0000-0100-000021E800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B00-000001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B00-000002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B00-000003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B00-000004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B00-000005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B00-000006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B00-000007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B00-000008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B00-000009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B00-00000A3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C00-000001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C00-000002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C00-000003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C00-000004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C00-000005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C00-000006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C00-000007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C00-000008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C00-000009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id="{00000000-0008-0000-0C00-00000A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C00-00000B4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D00-000001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D00-000002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D00-000003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D00-000004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D00-000005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D00-000006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D00-000007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D00-000008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D00-000009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D00-00000A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D00-00000B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D00-00000C4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0300-0000021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0300-0000031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400-0000012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400-0000022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500-0000012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500-0000022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500-0000032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600-0000012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600-0000022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600-0000032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600-0000042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0700-0000042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700-0000052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700-0000062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700-0000072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00000000-0008-0000-0700-0000082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6809" name="Check Box 9" hidden="1">
              <a:extLst>
                <a:ext uri="{63B3BB69-23CF-44E3-9099-C40C66FF867C}">
                  <a14:compatExt spid="_x0000_s76809"/>
                </a:ext>
                <a:ext uri="{FF2B5EF4-FFF2-40B4-BE49-F238E27FC236}">
                  <a16:creationId xmlns:a16="http://schemas.microsoft.com/office/drawing/2014/main" id="{00000000-0008-0000-0700-0000092C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800-000001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800-000002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800-000003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800-000004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800-000005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800-000006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800-00000730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0900-000001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8850" name="Check Box 2" hidden="1">
              <a:extLst>
                <a:ext uri="{63B3BB69-23CF-44E3-9099-C40C66FF867C}">
                  <a14:compatExt spid="_x0000_s78850"/>
                </a:ext>
                <a:ext uri="{FF2B5EF4-FFF2-40B4-BE49-F238E27FC236}">
                  <a16:creationId xmlns:a16="http://schemas.microsoft.com/office/drawing/2014/main" id="{00000000-0008-0000-0900-000002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8851" name="Check Box 3" hidden="1">
              <a:extLst>
                <a:ext uri="{63B3BB69-23CF-44E3-9099-C40C66FF867C}">
                  <a14:compatExt spid="_x0000_s78851"/>
                </a:ext>
                <a:ext uri="{FF2B5EF4-FFF2-40B4-BE49-F238E27FC236}">
                  <a16:creationId xmlns:a16="http://schemas.microsoft.com/office/drawing/2014/main" id="{00000000-0008-0000-0900-000003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8852" name="Check Box 4" hidden="1">
              <a:extLst>
                <a:ext uri="{63B3BB69-23CF-44E3-9099-C40C66FF867C}">
                  <a14:compatExt spid="_x0000_s78852"/>
                </a:ext>
                <a:ext uri="{FF2B5EF4-FFF2-40B4-BE49-F238E27FC236}">
                  <a16:creationId xmlns:a16="http://schemas.microsoft.com/office/drawing/2014/main" id="{00000000-0008-0000-0900-000004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8853" name="Check Box 5" hidden="1">
              <a:extLst>
                <a:ext uri="{63B3BB69-23CF-44E3-9099-C40C66FF867C}">
                  <a14:compatExt spid="_x0000_s78853"/>
                </a:ext>
                <a:ext uri="{FF2B5EF4-FFF2-40B4-BE49-F238E27FC236}">
                  <a16:creationId xmlns:a16="http://schemas.microsoft.com/office/drawing/2014/main" id="{00000000-0008-0000-0900-000005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8854" name="Check Box 6" hidden="1">
              <a:extLst>
                <a:ext uri="{63B3BB69-23CF-44E3-9099-C40C66FF867C}">
                  <a14:compatExt spid="_x0000_s78854"/>
                </a:ext>
                <a:ext uri="{FF2B5EF4-FFF2-40B4-BE49-F238E27FC236}">
                  <a16:creationId xmlns:a16="http://schemas.microsoft.com/office/drawing/2014/main" id="{00000000-0008-0000-0900-000006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8855" name="Check Box 7" hidden="1">
              <a:extLst>
                <a:ext uri="{63B3BB69-23CF-44E3-9099-C40C66FF867C}">
                  <a14:compatExt spid="_x0000_s78855"/>
                </a:ext>
                <a:ext uri="{FF2B5EF4-FFF2-40B4-BE49-F238E27FC236}">
                  <a16:creationId xmlns:a16="http://schemas.microsoft.com/office/drawing/2014/main" id="{00000000-0008-0000-0900-000007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8856" name="Check Box 8" hidden="1">
              <a:extLst>
                <a:ext uri="{63B3BB69-23CF-44E3-9099-C40C66FF867C}">
                  <a14:compatExt spid="_x0000_s78856"/>
                </a:ext>
                <a:ext uri="{FF2B5EF4-FFF2-40B4-BE49-F238E27FC236}">
                  <a16:creationId xmlns:a16="http://schemas.microsoft.com/office/drawing/2014/main" id="{00000000-0008-0000-0900-00000834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9876" name="Check Box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9877" name="Check Box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9878" name="Check Box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9879" name="Check Box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1009650</xdr:colOff>
          <xdr:row>7</xdr:row>
          <xdr:rowOff>133350</xdr:rowOff>
        </xdr:to>
        <xdr:sp macro="" textlink="">
          <xdr:nvSpPr>
            <xdr:cNvPr id="79880" name="Check Box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57150</xdr:rowOff>
        </xdr:from>
        <xdr:to>
          <xdr:col>5</xdr:col>
          <xdr:colOff>981075</xdr:colOff>
          <xdr:row>7</xdr:row>
          <xdr:rowOff>133350</xdr:rowOff>
        </xdr:to>
        <xdr:sp macro="" textlink="">
          <xdr:nvSpPr>
            <xdr:cNvPr id="79881" name="Check Box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w="12700">
              <a:solidFill>
                <a:srgbClr val="000000" mc:Ignorable="a14" a14:legacySpreadsheetColorIndex="64"/>
              </a:solidFill>
              <a:miter lim="800000"/>
              <a:headEnd/>
              <a:tailEnd/>
            </a:ln>
            <a:extLst>
              <a:ext uri="{909E8E84-426E-40DD-AFC4-6F175D3DCCD1}">
                <a14:hiddenFill>
                  <a:solidFill>
                    <a:srgbClr val="FF9900" mc:Ignorable="a14" a14:legacySpreadsheetColorIndex="52"/>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8.vml"/><Relationship Id="rId7" Type="http://schemas.openxmlformats.org/officeDocument/2006/relationships/ctrlProp" Target="../ctrlProps/ctrlProp2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9.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10.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11.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vmlDrawing" Target="../drawings/vmlDrawing12.v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6.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workbookViewId="0">
      <selection activeCell="A4" sqref="A4"/>
    </sheetView>
  </sheetViews>
  <sheetFormatPr defaultRowHeight="12.75" x14ac:dyDescent="0.2"/>
  <cols>
    <col min="1" max="1" width="95.7109375" customWidth="1"/>
  </cols>
  <sheetData>
    <row r="1" spans="1:1" ht="20.25" x14ac:dyDescent="0.3">
      <c r="A1" s="107" t="s">
        <v>30</v>
      </c>
    </row>
    <row r="2" spans="1:1" ht="20.25" x14ac:dyDescent="0.3">
      <c r="A2" s="108"/>
    </row>
    <row r="3" spans="1:1" ht="38.25" x14ac:dyDescent="0.2">
      <c r="A3" s="109" t="s">
        <v>43</v>
      </c>
    </row>
    <row r="5" spans="1:1" x14ac:dyDescent="0.2">
      <c r="A5" s="110" t="s">
        <v>31</v>
      </c>
    </row>
    <row r="7" spans="1:1" x14ac:dyDescent="0.2">
      <c r="A7" s="109" t="s">
        <v>32</v>
      </c>
    </row>
    <row r="9" spans="1:1" ht="25.5" x14ac:dyDescent="0.2">
      <c r="A9" s="109" t="s">
        <v>33</v>
      </c>
    </row>
    <row r="11" spans="1:1" x14ac:dyDescent="0.2">
      <c r="A11" s="109" t="s">
        <v>34</v>
      </c>
    </row>
    <row r="12" spans="1:1" x14ac:dyDescent="0.2">
      <c r="A12" s="55" t="s">
        <v>35</v>
      </c>
    </row>
    <row r="13" spans="1:1" ht="25.5" x14ac:dyDescent="0.2">
      <c r="A13" s="55" t="s">
        <v>37</v>
      </c>
    </row>
    <row r="14" spans="1:1" x14ac:dyDescent="0.2">
      <c r="A14" s="55" t="s">
        <v>36</v>
      </c>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sheetData>
  <sheetProtection algorithmName="SHA-512" hashValue="/GGqjalBXn633dhEG33MOj5NyKSeDzgLCqwi3E+fffzaE+ux5kmPEdd4kdg09jeNe/pYXyWuaEpHRsUx2sjPww==" saltValue="ttvEKeqctZqcZhE1s4YnBQ==" spinCount="100000" sheet="1" objects="1" scenarios="1"/>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44409</v>
      </c>
      <c r="G5" s="68"/>
      <c r="I5" s="63"/>
      <c r="J5" s="64"/>
      <c r="K5" s="61"/>
    </row>
    <row r="6" spans="1:11" x14ac:dyDescent="0.2">
      <c r="A6" s="55" t="s">
        <v>29</v>
      </c>
      <c r="B6" s="136">
        <f>+Jan!B6</f>
        <v>0</v>
      </c>
      <c r="C6" s="136"/>
      <c r="D6" s="136"/>
      <c r="F6" s="75" t="str">
        <f xml:space="preserve"> IF(F5&lt;&gt;'MASTOR CONTROLS'!G3,"Due " &amp; TEXT(DATE(1,MONTH(B20)+1,1),"mmmm") &amp; " 3rd.","")</f>
        <v>Due September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44409</v>
      </c>
      <c r="C20" s="98"/>
      <c r="D20" s="105">
        <f>IF(C20="Vacation", 1,0)</f>
        <v>0</v>
      </c>
      <c r="E20" s="105">
        <f>IF(C20="Sick Day", 1,0)</f>
        <v>0</v>
      </c>
      <c r="G20" s="87"/>
      <c r="H20" s="87"/>
      <c r="I20" s="95"/>
      <c r="J20" s="87"/>
      <c r="K20" s="91"/>
    </row>
    <row r="21" spans="2:11" s="55" customFormat="1" x14ac:dyDescent="0.2">
      <c r="B21" s="97">
        <f>IF(C6&lt;&gt;'MASTOR CONTROLS'!D3,B20+1,"")</f>
        <v>44410</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44411</v>
      </c>
      <c r="C22" s="98"/>
      <c r="D22" s="105">
        <f t="shared" si="0"/>
        <v>0</v>
      </c>
      <c r="E22" s="105">
        <f t="shared" si="1"/>
        <v>0</v>
      </c>
      <c r="G22" s="87"/>
      <c r="H22" s="87"/>
      <c r="I22" s="95"/>
      <c r="J22" s="87"/>
      <c r="K22" s="91"/>
    </row>
    <row r="23" spans="2:11" s="55" customFormat="1" x14ac:dyDescent="0.2">
      <c r="B23" s="97">
        <f>IF(C6&lt;&gt;'MASTOR CONTROLS'!D3,B22+1,"")</f>
        <v>44412</v>
      </c>
      <c r="C23" s="98"/>
      <c r="D23" s="105">
        <f>IF(C23="Vacation", 1,0)</f>
        <v>0</v>
      </c>
      <c r="E23" s="105">
        <f t="shared" si="1"/>
        <v>0</v>
      </c>
      <c r="G23" s="76"/>
      <c r="H23" s="57"/>
      <c r="I23" s="99"/>
      <c r="J23" s="57"/>
    </row>
    <row r="24" spans="2:11" s="55" customFormat="1" x14ac:dyDescent="0.2">
      <c r="B24" s="97">
        <f>IF(C6&lt;&gt;'MASTOR CONTROLS'!D3,B23+1,"")</f>
        <v>44413</v>
      </c>
      <c r="C24" s="98"/>
      <c r="D24" s="105">
        <f>IF(C24="Vacation", 1,0)</f>
        <v>0</v>
      </c>
      <c r="E24" s="105">
        <f t="shared" si="1"/>
        <v>0</v>
      </c>
      <c r="G24" s="76"/>
      <c r="H24" s="57"/>
      <c r="I24" s="99"/>
      <c r="J24" s="57"/>
    </row>
    <row r="25" spans="2:11" s="55" customFormat="1" x14ac:dyDescent="0.2">
      <c r="B25" s="97">
        <f>IF(C6&lt;&gt;'MASTOR CONTROLS'!D3,B24+1,"")</f>
        <v>44414</v>
      </c>
      <c r="C25" s="98"/>
      <c r="D25" s="105">
        <f t="shared" ref="D25:D50" si="2">IF(C25="Vacation", 1,0)</f>
        <v>0</v>
      </c>
      <c r="E25" s="105">
        <f t="shared" si="1"/>
        <v>0</v>
      </c>
      <c r="G25" s="76"/>
      <c r="H25" s="57"/>
      <c r="I25" s="99"/>
      <c r="J25" s="57"/>
    </row>
    <row r="26" spans="2:11" s="55" customFormat="1" x14ac:dyDescent="0.2">
      <c r="B26" s="97">
        <f>IF(C6&lt;&gt;'MASTOR CONTROLS'!D3,B25+1,"")</f>
        <v>44415</v>
      </c>
      <c r="C26" s="98"/>
      <c r="D26" s="105">
        <f t="shared" si="2"/>
        <v>0</v>
      </c>
      <c r="E26" s="105">
        <f t="shared" si="1"/>
        <v>0</v>
      </c>
      <c r="G26" s="57"/>
      <c r="H26" s="57"/>
      <c r="I26" s="99"/>
      <c r="J26" s="57"/>
    </row>
    <row r="27" spans="2:11" s="55" customFormat="1" x14ac:dyDescent="0.2">
      <c r="B27" s="97">
        <f>IF(C6&lt;&gt;'MASTOR CONTROLS'!D3,B26+1,"")</f>
        <v>44416</v>
      </c>
      <c r="C27" s="98"/>
      <c r="D27" s="105">
        <f t="shared" si="2"/>
        <v>0</v>
      </c>
      <c r="E27" s="105">
        <f t="shared" si="1"/>
        <v>0</v>
      </c>
      <c r="G27" s="57"/>
      <c r="H27" s="57"/>
      <c r="I27" s="99"/>
      <c r="J27" s="57"/>
    </row>
    <row r="28" spans="2:11" s="55" customFormat="1" x14ac:dyDescent="0.2">
      <c r="B28" s="97">
        <f>IF(C6&lt;&gt;'MASTOR CONTROLS'!D3,B27+1,"")</f>
        <v>44417</v>
      </c>
      <c r="C28" s="98"/>
      <c r="D28" s="105">
        <f t="shared" si="2"/>
        <v>0</v>
      </c>
      <c r="E28" s="105">
        <f t="shared" si="1"/>
        <v>0</v>
      </c>
      <c r="G28" s="57"/>
      <c r="H28" s="57"/>
      <c r="I28" s="99"/>
      <c r="J28" s="57"/>
    </row>
    <row r="29" spans="2:11" s="55" customFormat="1" x14ac:dyDescent="0.2">
      <c r="B29" s="97">
        <f>IF(C6&lt;&gt;'MASTOR CONTROLS'!D3,B28+1,"")</f>
        <v>44418</v>
      </c>
      <c r="C29" s="98"/>
      <c r="D29" s="105">
        <f t="shared" si="2"/>
        <v>0</v>
      </c>
      <c r="E29" s="105">
        <f t="shared" si="1"/>
        <v>0</v>
      </c>
      <c r="G29" s="57"/>
      <c r="H29" s="57"/>
      <c r="I29" s="99"/>
      <c r="J29" s="57"/>
    </row>
    <row r="30" spans="2:11" s="55" customFormat="1" x14ac:dyDescent="0.2">
      <c r="B30" s="97">
        <f>IF(C6&lt;&gt;'MASTOR CONTROLS'!D3,B29+1,"")</f>
        <v>44419</v>
      </c>
      <c r="C30" s="98"/>
      <c r="D30" s="105">
        <f t="shared" si="2"/>
        <v>0</v>
      </c>
      <c r="E30" s="105">
        <f t="shared" si="1"/>
        <v>0</v>
      </c>
      <c r="G30" s="57"/>
      <c r="H30" s="57"/>
      <c r="I30" s="99"/>
      <c r="J30" s="57"/>
    </row>
    <row r="31" spans="2:11" s="55" customFormat="1" x14ac:dyDescent="0.2">
      <c r="B31" s="97">
        <f>IF(C6&lt;&gt;'MASTOR CONTROLS'!D3,B30+1,"")</f>
        <v>44420</v>
      </c>
      <c r="C31" s="98"/>
      <c r="D31" s="105">
        <f t="shared" si="2"/>
        <v>0</v>
      </c>
      <c r="E31" s="105">
        <f t="shared" si="1"/>
        <v>0</v>
      </c>
      <c r="G31" s="57"/>
      <c r="H31" s="57"/>
      <c r="I31" s="99"/>
      <c r="J31" s="57"/>
    </row>
    <row r="32" spans="2:11" s="55" customFormat="1" x14ac:dyDescent="0.2">
      <c r="B32" s="97">
        <f>IF(C6&lt;&gt;'MASTOR CONTROLS'!D3,B31+1,"")</f>
        <v>44421</v>
      </c>
      <c r="C32" s="98"/>
      <c r="D32" s="105">
        <f t="shared" si="2"/>
        <v>0</v>
      </c>
      <c r="E32" s="105">
        <f t="shared" si="1"/>
        <v>0</v>
      </c>
      <c r="G32" s="57"/>
      <c r="H32" s="57"/>
      <c r="I32" s="99"/>
      <c r="J32" s="57"/>
    </row>
    <row r="33" spans="2:10" s="55" customFormat="1" x14ac:dyDescent="0.2">
      <c r="B33" s="97">
        <f>IF(C6&lt;&gt;'MASTOR CONTROLS'!D3,B32+1,"")</f>
        <v>44422</v>
      </c>
      <c r="C33" s="98"/>
      <c r="D33" s="105">
        <f t="shared" si="2"/>
        <v>0</v>
      </c>
      <c r="E33" s="105">
        <f t="shared" si="1"/>
        <v>0</v>
      </c>
      <c r="G33" s="57"/>
      <c r="H33" s="57"/>
      <c r="I33" s="99"/>
      <c r="J33" s="57"/>
    </row>
    <row r="34" spans="2:10" s="55" customFormat="1" x14ac:dyDescent="0.2">
      <c r="B34" s="97">
        <f>IF(C6&lt;&gt;'MASTOR CONTROLS'!D3,B33+1,"")</f>
        <v>44423</v>
      </c>
      <c r="C34" s="98"/>
      <c r="D34" s="105">
        <f t="shared" si="2"/>
        <v>0</v>
      </c>
      <c r="E34" s="105">
        <f t="shared" si="1"/>
        <v>0</v>
      </c>
      <c r="G34" s="57"/>
      <c r="H34" s="57"/>
      <c r="I34" s="99"/>
      <c r="J34" s="57"/>
    </row>
    <row r="35" spans="2:10" s="55" customFormat="1" x14ac:dyDescent="0.2">
      <c r="B35" s="97">
        <f>IF(C6&lt;&gt;'MASTOR CONTROLS'!D3,B34+1,"")</f>
        <v>44424</v>
      </c>
      <c r="C35" s="98"/>
      <c r="D35" s="105">
        <f t="shared" si="2"/>
        <v>0</v>
      </c>
      <c r="E35" s="105">
        <f>IF(C35="Sick Day", 1,0)</f>
        <v>0</v>
      </c>
      <c r="G35" s="57"/>
      <c r="H35" s="57"/>
      <c r="I35" s="99"/>
      <c r="J35" s="57"/>
    </row>
    <row r="36" spans="2:10" s="55" customFormat="1" x14ac:dyDescent="0.2">
      <c r="B36" s="97">
        <f>IF(C6&lt;&gt;'MASTOR CONTROLS'!D3,B35+1,"")</f>
        <v>44425</v>
      </c>
      <c r="C36" s="98"/>
      <c r="D36" s="105">
        <f t="shared" si="2"/>
        <v>0</v>
      </c>
      <c r="E36" s="105">
        <f t="shared" si="1"/>
        <v>0</v>
      </c>
      <c r="G36" s="57"/>
      <c r="H36" s="57"/>
      <c r="I36" s="99"/>
      <c r="J36" s="57"/>
    </row>
    <row r="37" spans="2:10" s="55" customFormat="1" x14ac:dyDescent="0.2">
      <c r="B37" s="97">
        <f>IF(C6&lt;&gt;'MASTOR CONTROLS'!D3,B36+1,"")</f>
        <v>44426</v>
      </c>
      <c r="C37" s="98"/>
      <c r="D37" s="105">
        <f t="shared" si="2"/>
        <v>0</v>
      </c>
      <c r="E37" s="105">
        <f t="shared" si="1"/>
        <v>0</v>
      </c>
      <c r="G37" s="57"/>
      <c r="H37" s="57"/>
      <c r="I37" s="99"/>
      <c r="J37" s="57"/>
    </row>
    <row r="38" spans="2:10" s="55" customFormat="1" x14ac:dyDescent="0.2">
      <c r="B38" s="97">
        <f>IF(C6&lt;&gt;'MASTOR CONTROLS'!D3,B37+1,"")</f>
        <v>44427</v>
      </c>
      <c r="C38" s="98"/>
      <c r="D38" s="105">
        <f t="shared" si="2"/>
        <v>0</v>
      </c>
      <c r="E38" s="105">
        <f t="shared" si="1"/>
        <v>0</v>
      </c>
      <c r="G38" s="57"/>
      <c r="H38" s="57"/>
      <c r="I38" s="99"/>
      <c r="J38" s="57"/>
    </row>
    <row r="39" spans="2:10" s="55" customFormat="1" x14ac:dyDescent="0.2">
      <c r="B39" s="97">
        <f>IF(C6&lt;&gt;'MASTOR CONTROLS'!D3,B38+1,"")</f>
        <v>44428</v>
      </c>
      <c r="C39" s="98"/>
      <c r="D39" s="105">
        <f t="shared" si="2"/>
        <v>0</v>
      </c>
      <c r="E39" s="105">
        <f t="shared" si="1"/>
        <v>0</v>
      </c>
      <c r="G39" s="57"/>
      <c r="H39" s="57"/>
      <c r="I39" s="99"/>
      <c r="J39" s="57"/>
    </row>
    <row r="40" spans="2:10" s="55" customFormat="1" x14ac:dyDescent="0.2">
      <c r="B40" s="97">
        <f>IF(C6&lt;&gt;'MASTOR CONTROLS'!D3,B39+1,"")</f>
        <v>44429</v>
      </c>
      <c r="C40" s="98"/>
      <c r="D40" s="105">
        <f t="shared" si="2"/>
        <v>0</v>
      </c>
      <c r="E40" s="105">
        <f t="shared" si="1"/>
        <v>0</v>
      </c>
      <c r="G40" s="57"/>
      <c r="H40" s="57"/>
      <c r="I40" s="99"/>
      <c r="J40" s="57"/>
    </row>
    <row r="41" spans="2:10" s="55" customFormat="1" x14ac:dyDescent="0.2">
      <c r="B41" s="97">
        <f>IF(C6&lt;&gt;'MASTOR CONTROLS'!D3,B40+1,"")</f>
        <v>44430</v>
      </c>
      <c r="C41" s="98"/>
      <c r="D41" s="105">
        <f t="shared" si="2"/>
        <v>0</v>
      </c>
      <c r="E41" s="105">
        <f t="shared" si="1"/>
        <v>0</v>
      </c>
      <c r="G41" s="57"/>
      <c r="H41" s="57"/>
      <c r="I41" s="99"/>
      <c r="J41" s="57"/>
    </row>
    <row r="42" spans="2:10" s="55" customFormat="1" x14ac:dyDescent="0.2">
      <c r="B42" s="97">
        <f>IF(C6&lt;&gt;'MASTOR CONTROLS'!D3,B41+1,"")</f>
        <v>44431</v>
      </c>
      <c r="C42" s="98"/>
      <c r="D42" s="105">
        <f t="shared" si="2"/>
        <v>0</v>
      </c>
      <c r="E42" s="105">
        <f t="shared" si="1"/>
        <v>0</v>
      </c>
      <c r="G42" s="57"/>
      <c r="H42" s="57"/>
      <c r="I42" s="99"/>
      <c r="J42" s="57"/>
    </row>
    <row r="43" spans="2:10" s="55" customFormat="1" x14ac:dyDescent="0.2">
      <c r="B43" s="97">
        <f>IF(C6&lt;&gt;'MASTOR CONTROLS'!D3,B42+1,"")</f>
        <v>44432</v>
      </c>
      <c r="C43" s="98"/>
      <c r="D43" s="105">
        <f t="shared" si="2"/>
        <v>0</v>
      </c>
      <c r="E43" s="105">
        <f t="shared" si="1"/>
        <v>0</v>
      </c>
      <c r="G43" s="57"/>
      <c r="H43" s="57"/>
      <c r="I43" s="99"/>
      <c r="J43" s="57"/>
    </row>
    <row r="44" spans="2:10" s="55" customFormat="1" x14ac:dyDescent="0.2">
      <c r="B44" s="97">
        <f>IF(C6&lt;&gt;'MASTOR CONTROLS'!D3,B43+1,"")</f>
        <v>44433</v>
      </c>
      <c r="C44" s="98"/>
      <c r="D44" s="105">
        <f t="shared" si="2"/>
        <v>0</v>
      </c>
      <c r="E44" s="105">
        <f t="shared" si="1"/>
        <v>0</v>
      </c>
      <c r="G44" s="57"/>
      <c r="H44" s="57"/>
      <c r="I44" s="99"/>
      <c r="J44" s="57"/>
    </row>
    <row r="45" spans="2:10" s="55" customFormat="1" x14ac:dyDescent="0.2">
      <c r="B45" s="97">
        <f>IF(C6&lt;&gt;'MASTOR CONTROLS'!D3,B44+1,"")</f>
        <v>44434</v>
      </c>
      <c r="C45" s="98"/>
      <c r="D45" s="105">
        <f t="shared" si="2"/>
        <v>0</v>
      </c>
      <c r="E45" s="105">
        <f t="shared" si="1"/>
        <v>0</v>
      </c>
      <c r="G45" s="57"/>
      <c r="H45" s="57"/>
      <c r="I45" s="99"/>
      <c r="J45" s="57"/>
    </row>
    <row r="46" spans="2:10" s="55" customFormat="1" x14ac:dyDescent="0.2">
      <c r="B46" s="97">
        <f>IF(C6&lt;&gt;'MASTOR CONTROLS'!D3,B45+1,"")</f>
        <v>44435</v>
      </c>
      <c r="C46" s="98"/>
      <c r="D46" s="105">
        <f t="shared" si="2"/>
        <v>0</v>
      </c>
      <c r="E46" s="105">
        <f t="shared" si="1"/>
        <v>0</v>
      </c>
      <c r="G46" s="57"/>
      <c r="H46" s="100"/>
      <c r="I46" s="99"/>
      <c r="J46" s="57"/>
    </row>
    <row r="47" spans="2:10" s="55" customFormat="1" x14ac:dyDescent="0.2">
      <c r="B47" s="97">
        <f>IF(C6&lt;&gt;'MASTOR CONTROLS'!D3,B46+1,"")</f>
        <v>44436</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v>42978</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0iAXS+3Qh24teYOCfQ+ulo1qjpt7NbVxAHpsLxaiiXm5El3rOrOmi4K86hlykPb4gqwEp5/PKITD9O84YXR/Fg==" saltValue="4ZBelRC3arKGobagDG3TzQ=="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24" priority="3" stopIfTrue="1" operator="notBetween">
      <formula>0</formula>
      <formula>100000000</formula>
    </cfRule>
  </conditionalFormatting>
  <conditionalFormatting sqref="B20:D50">
    <cfRule type="expression" dxfId="23" priority="4" stopIfTrue="1">
      <formula>TEXT(#REF!,"ddd")="Sat"</formula>
    </cfRule>
    <cfRule type="expression" dxfId="22" priority="5" stopIfTrue="1">
      <formula>TEXT(#REF!,"ddd")="Sun"</formula>
    </cfRule>
  </conditionalFormatting>
  <conditionalFormatting sqref="E20:E50">
    <cfRule type="expression" dxfId="21" priority="1" stopIfTrue="1">
      <formula>TEXT(#REF!,"ddd")="Sat"</formula>
    </cfRule>
    <cfRule type="expression" dxfId="20"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900-000000000000}">
      <formula1>Months</formula1>
    </dataValidation>
    <dataValidation allowBlank="1" showErrorMessage="1" sqref="D20:E50" xr:uid="{00000000-0002-0000-0900-000001000000}"/>
    <dataValidation type="list" allowBlank="1" showInputMessage="1" showErrorMessage="1" errorTitle="Input Not Allowed" error="Please enter one of these choices:_x000a_Worked_x000a_Day Off_x000a_Vacation_x000a_Sick Day_x000a_Holiday" sqref="C20:C50" xr:uid="{00000000-0002-0000-09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8853" r:id="rId8" name="Check Box 5">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8854" r:id="rId9" name="Check Box 6">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8855" r:id="rId10" name="Check Box 7">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8856" r:id="rId11" name="Check Box 8">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6.14062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44440</v>
      </c>
      <c r="G5" s="68"/>
      <c r="I5" s="63"/>
      <c r="J5" s="64"/>
      <c r="K5" s="61"/>
    </row>
    <row r="6" spans="1:11" x14ac:dyDescent="0.2">
      <c r="A6" s="55" t="s">
        <v>29</v>
      </c>
      <c r="B6" s="136">
        <f>+Jan!B6</f>
        <v>0</v>
      </c>
      <c r="C6" s="136"/>
      <c r="D6" s="136"/>
      <c r="F6" s="75" t="str">
        <f xml:space="preserve"> IF(F5&lt;&gt;'MASTOR CONTROLS'!G3,"Due " &amp; TEXT(DATE(1,MONTH(B20)+1,1),"mmmm") &amp; " 3rd.","")</f>
        <v>Due October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44440</v>
      </c>
      <c r="C20" s="98"/>
      <c r="D20" s="105">
        <f>IF(C20="Vacation", 1,0)</f>
        <v>0</v>
      </c>
      <c r="E20" s="105">
        <f>IF(C20="Sick Day", 1,0)</f>
        <v>0</v>
      </c>
      <c r="G20" s="87"/>
      <c r="H20" s="87"/>
      <c r="I20" s="95"/>
      <c r="J20" s="87"/>
      <c r="K20" s="91"/>
    </row>
    <row r="21" spans="2:11" s="55" customFormat="1" x14ac:dyDescent="0.2">
      <c r="B21" s="97">
        <f>IF(C6&lt;&gt;'MASTOR CONTROLS'!D3,B20+1,"")</f>
        <v>44441</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44442</v>
      </c>
      <c r="C22" s="98"/>
      <c r="D22" s="105">
        <f t="shared" si="0"/>
        <v>0</v>
      </c>
      <c r="E22" s="105">
        <f t="shared" si="1"/>
        <v>0</v>
      </c>
      <c r="G22" s="87"/>
      <c r="H22" s="87"/>
      <c r="I22" s="95"/>
      <c r="J22" s="87"/>
      <c r="K22" s="91"/>
    </row>
    <row r="23" spans="2:11" s="55" customFormat="1" x14ac:dyDescent="0.2">
      <c r="B23" s="97">
        <f>IF(C6&lt;&gt;'MASTOR CONTROLS'!D3,B22+1,"")</f>
        <v>44443</v>
      </c>
      <c r="C23" s="98"/>
      <c r="D23" s="105">
        <f>IF(C23="Vacation", 1,0)</f>
        <v>0</v>
      </c>
      <c r="E23" s="105">
        <f t="shared" si="1"/>
        <v>0</v>
      </c>
      <c r="G23" s="76"/>
      <c r="H23" s="57"/>
      <c r="I23" s="99"/>
      <c r="J23" s="57"/>
    </row>
    <row r="24" spans="2:11" s="55" customFormat="1" x14ac:dyDescent="0.2">
      <c r="B24" s="97">
        <f>IF(C6&lt;&gt;'MASTOR CONTROLS'!D3,B23+1,"")</f>
        <v>44444</v>
      </c>
      <c r="C24" s="98"/>
      <c r="D24" s="105">
        <f>IF(C24="Vacation", 1,0)</f>
        <v>0</v>
      </c>
      <c r="E24" s="105">
        <f t="shared" si="1"/>
        <v>0</v>
      </c>
      <c r="G24" s="76"/>
      <c r="H24" s="57"/>
      <c r="I24" s="99"/>
      <c r="J24" s="57"/>
    </row>
    <row r="25" spans="2:11" s="55" customFormat="1" x14ac:dyDescent="0.2">
      <c r="B25" s="97">
        <f>IF(C6&lt;&gt;'MASTOR CONTROLS'!D3,B24+1,"")</f>
        <v>44445</v>
      </c>
      <c r="C25" s="98"/>
      <c r="D25" s="105">
        <f t="shared" ref="D25:D50" si="2">IF(C25="Vacation", 1,0)</f>
        <v>0</v>
      </c>
      <c r="E25" s="105">
        <f t="shared" si="1"/>
        <v>0</v>
      </c>
      <c r="G25" s="76"/>
      <c r="H25" s="57"/>
      <c r="I25" s="99"/>
      <c r="J25" s="57"/>
    </row>
    <row r="26" spans="2:11" s="55" customFormat="1" x14ac:dyDescent="0.2">
      <c r="B26" s="97">
        <f>IF(C6&lt;&gt;'MASTOR CONTROLS'!D3,B25+1,"")</f>
        <v>44446</v>
      </c>
      <c r="C26" s="98"/>
      <c r="D26" s="105">
        <f t="shared" si="2"/>
        <v>0</v>
      </c>
      <c r="E26" s="105">
        <f t="shared" si="1"/>
        <v>0</v>
      </c>
      <c r="G26" s="57"/>
      <c r="H26" s="57"/>
      <c r="I26" s="99"/>
      <c r="J26" s="57"/>
    </row>
    <row r="27" spans="2:11" s="55" customFormat="1" x14ac:dyDescent="0.2">
      <c r="B27" s="97">
        <f>IF(C6&lt;&gt;'MASTOR CONTROLS'!D3,B26+1,"")</f>
        <v>44447</v>
      </c>
      <c r="C27" s="98"/>
      <c r="D27" s="105">
        <f t="shared" si="2"/>
        <v>0</v>
      </c>
      <c r="E27" s="105">
        <f t="shared" si="1"/>
        <v>0</v>
      </c>
      <c r="G27" s="57"/>
      <c r="H27" s="57"/>
      <c r="I27" s="99"/>
      <c r="J27" s="57"/>
    </row>
    <row r="28" spans="2:11" s="55" customFormat="1" x14ac:dyDescent="0.2">
      <c r="B28" s="97">
        <f>IF(C6&lt;&gt;'MASTOR CONTROLS'!D3,B27+1,"")</f>
        <v>44448</v>
      </c>
      <c r="C28" s="98"/>
      <c r="D28" s="105">
        <f t="shared" si="2"/>
        <v>0</v>
      </c>
      <c r="E28" s="105">
        <f t="shared" si="1"/>
        <v>0</v>
      </c>
      <c r="G28" s="57"/>
      <c r="H28" s="57"/>
      <c r="I28" s="99"/>
      <c r="J28" s="57"/>
    </row>
    <row r="29" spans="2:11" s="55" customFormat="1" x14ac:dyDescent="0.2">
      <c r="B29" s="97">
        <f>IF(C6&lt;&gt;'MASTOR CONTROLS'!D3,B28+1,"")</f>
        <v>44449</v>
      </c>
      <c r="C29" s="98"/>
      <c r="D29" s="105">
        <f t="shared" si="2"/>
        <v>0</v>
      </c>
      <c r="E29" s="105">
        <f t="shared" si="1"/>
        <v>0</v>
      </c>
      <c r="G29" s="57"/>
      <c r="H29" s="57"/>
      <c r="I29" s="99"/>
      <c r="J29" s="57"/>
    </row>
    <row r="30" spans="2:11" s="55" customFormat="1" x14ac:dyDescent="0.2">
      <c r="B30" s="97">
        <f>IF(C6&lt;&gt;'MASTOR CONTROLS'!D3,B29+1,"")</f>
        <v>44450</v>
      </c>
      <c r="C30" s="98"/>
      <c r="D30" s="105">
        <f t="shared" si="2"/>
        <v>0</v>
      </c>
      <c r="E30" s="105">
        <f t="shared" si="1"/>
        <v>0</v>
      </c>
      <c r="G30" s="57"/>
      <c r="H30" s="57"/>
      <c r="I30" s="99"/>
      <c r="J30" s="57"/>
    </row>
    <row r="31" spans="2:11" s="55" customFormat="1" x14ac:dyDescent="0.2">
      <c r="B31" s="97">
        <f>IF(C6&lt;&gt;'MASTOR CONTROLS'!D3,B30+1,"")</f>
        <v>44451</v>
      </c>
      <c r="C31" s="98"/>
      <c r="D31" s="105">
        <f t="shared" si="2"/>
        <v>0</v>
      </c>
      <c r="E31" s="105">
        <f t="shared" si="1"/>
        <v>0</v>
      </c>
      <c r="G31" s="57"/>
      <c r="H31" s="57"/>
      <c r="I31" s="99"/>
      <c r="J31" s="57"/>
    </row>
    <row r="32" spans="2:11" s="55" customFormat="1" x14ac:dyDescent="0.2">
      <c r="B32" s="97">
        <f>IF(C6&lt;&gt;'MASTOR CONTROLS'!D3,B31+1,"")</f>
        <v>44452</v>
      </c>
      <c r="C32" s="98"/>
      <c r="D32" s="105">
        <f t="shared" si="2"/>
        <v>0</v>
      </c>
      <c r="E32" s="105">
        <f t="shared" si="1"/>
        <v>0</v>
      </c>
      <c r="G32" s="57"/>
      <c r="H32" s="57"/>
      <c r="I32" s="99"/>
      <c r="J32" s="57"/>
    </row>
    <row r="33" spans="2:10" s="55" customFormat="1" x14ac:dyDescent="0.2">
      <c r="B33" s="97">
        <f>IF(C6&lt;&gt;'MASTOR CONTROLS'!D3,B32+1,"")</f>
        <v>44453</v>
      </c>
      <c r="C33" s="98"/>
      <c r="D33" s="105">
        <f t="shared" si="2"/>
        <v>0</v>
      </c>
      <c r="E33" s="105">
        <f t="shared" si="1"/>
        <v>0</v>
      </c>
      <c r="G33" s="57"/>
      <c r="H33" s="57"/>
      <c r="I33" s="99"/>
      <c r="J33" s="57"/>
    </row>
    <row r="34" spans="2:10" s="55" customFormat="1" x14ac:dyDescent="0.2">
      <c r="B34" s="97">
        <f>IF(C6&lt;&gt;'MASTOR CONTROLS'!D3,B33+1,"")</f>
        <v>44454</v>
      </c>
      <c r="C34" s="98"/>
      <c r="D34" s="105">
        <f t="shared" si="2"/>
        <v>0</v>
      </c>
      <c r="E34" s="105">
        <f t="shared" si="1"/>
        <v>0</v>
      </c>
      <c r="G34" s="57"/>
      <c r="H34" s="57"/>
      <c r="I34" s="99"/>
      <c r="J34" s="57"/>
    </row>
    <row r="35" spans="2:10" s="55" customFormat="1" x14ac:dyDescent="0.2">
      <c r="B35" s="97">
        <f>IF(C6&lt;&gt;'MASTOR CONTROLS'!D3,B34+1,"")</f>
        <v>44455</v>
      </c>
      <c r="C35" s="98"/>
      <c r="D35" s="105">
        <f t="shared" si="2"/>
        <v>0</v>
      </c>
      <c r="E35" s="105">
        <f>IF(C35="Sick Day", 1,0)</f>
        <v>0</v>
      </c>
      <c r="G35" s="57"/>
      <c r="H35" s="57"/>
      <c r="I35" s="99"/>
      <c r="J35" s="57"/>
    </row>
    <row r="36" spans="2:10" s="55" customFormat="1" x14ac:dyDescent="0.2">
      <c r="B36" s="97">
        <f>IF(C6&lt;&gt;'MASTOR CONTROLS'!D3,B35+1,"")</f>
        <v>44456</v>
      </c>
      <c r="C36" s="98"/>
      <c r="D36" s="105">
        <f t="shared" si="2"/>
        <v>0</v>
      </c>
      <c r="E36" s="105">
        <f t="shared" si="1"/>
        <v>0</v>
      </c>
      <c r="G36" s="57"/>
      <c r="H36" s="57"/>
      <c r="I36" s="99"/>
      <c r="J36" s="57"/>
    </row>
    <row r="37" spans="2:10" s="55" customFormat="1" x14ac:dyDescent="0.2">
      <c r="B37" s="97">
        <f>IF(C6&lt;&gt;'MASTOR CONTROLS'!D3,B36+1,"")</f>
        <v>44457</v>
      </c>
      <c r="C37" s="98"/>
      <c r="D37" s="105">
        <f t="shared" si="2"/>
        <v>0</v>
      </c>
      <c r="E37" s="105">
        <f t="shared" si="1"/>
        <v>0</v>
      </c>
      <c r="G37" s="57"/>
      <c r="H37" s="57"/>
      <c r="I37" s="99"/>
      <c r="J37" s="57"/>
    </row>
    <row r="38" spans="2:10" s="55" customFormat="1" x14ac:dyDescent="0.2">
      <c r="B38" s="97">
        <f>IF(C6&lt;&gt;'MASTOR CONTROLS'!D3,B37+1,"")</f>
        <v>44458</v>
      </c>
      <c r="C38" s="98"/>
      <c r="D38" s="105">
        <f t="shared" si="2"/>
        <v>0</v>
      </c>
      <c r="E38" s="105">
        <f t="shared" si="1"/>
        <v>0</v>
      </c>
      <c r="G38" s="57"/>
      <c r="H38" s="57"/>
      <c r="I38" s="99"/>
      <c r="J38" s="57"/>
    </row>
    <row r="39" spans="2:10" s="55" customFormat="1" x14ac:dyDescent="0.2">
      <c r="B39" s="97">
        <f>IF(C6&lt;&gt;'MASTOR CONTROLS'!D3,B38+1,"")</f>
        <v>44459</v>
      </c>
      <c r="C39" s="98"/>
      <c r="D39" s="105">
        <f t="shared" si="2"/>
        <v>0</v>
      </c>
      <c r="E39" s="105">
        <f t="shared" si="1"/>
        <v>0</v>
      </c>
      <c r="G39" s="57"/>
      <c r="H39" s="57"/>
      <c r="I39" s="99"/>
      <c r="J39" s="57"/>
    </row>
    <row r="40" spans="2:10" s="55" customFormat="1" x14ac:dyDescent="0.2">
      <c r="B40" s="97">
        <f>IF(C6&lt;&gt;'MASTOR CONTROLS'!D3,B39+1,"")</f>
        <v>44460</v>
      </c>
      <c r="C40" s="98"/>
      <c r="D40" s="105">
        <f t="shared" si="2"/>
        <v>0</v>
      </c>
      <c r="E40" s="105">
        <f t="shared" si="1"/>
        <v>0</v>
      </c>
      <c r="G40" s="57"/>
      <c r="H40" s="57"/>
      <c r="I40" s="99"/>
      <c r="J40" s="57"/>
    </row>
    <row r="41" spans="2:10" s="55" customFormat="1" x14ac:dyDescent="0.2">
      <c r="B41" s="97">
        <f>IF(C6&lt;&gt;'MASTOR CONTROLS'!D3,B40+1,"")</f>
        <v>44461</v>
      </c>
      <c r="C41" s="98"/>
      <c r="D41" s="105">
        <f t="shared" si="2"/>
        <v>0</v>
      </c>
      <c r="E41" s="105">
        <f t="shared" si="1"/>
        <v>0</v>
      </c>
      <c r="G41" s="57"/>
      <c r="H41" s="57"/>
      <c r="I41" s="99"/>
      <c r="J41" s="57"/>
    </row>
    <row r="42" spans="2:10" s="55" customFormat="1" x14ac:dyDescent="0.2">
      <c r="B42" s="97">
        <f>IF(C6&lt;&gt;'MASTOR CONTROLS'!D3,B41+1,"")</f>
        <v>44462</v>
      </c>
      <c r="C42" s="98"/>
      <c r="D42" s="105">
        <f t="shared" si="2"/>
        <v>0</v>
      </c>
      <c r="E42" s="105">
        <f t="shared" si="1"/>
        <v>0</v>
      </c>
      <c r="G42" s="57"/>
      <c r="H42" s="57"/>
      <c r="I42" s="99"/>
      <c r="J42" s="57"/>
    </row>
    <row r="43" spans="2:10" s="55" customFormat="1" x14ac:dyDescent="0.2">
      <c r="B43" s="97">
        <f>IF(C6&lt;&gt;'MASTOR CONTROLS'!D3,B42+1,"")</f>
        <v>44463</v>
      </c>
      <c r="C43" s="98"/>
      <c r="D43" s="105">
        <f t="shared" si="2"/>
        <v>0</v>
      </c>
      <c r="E43" s="105">
        <f t="shared" si="1"/>
        <v>0</v>
      </c>
      <c r="G43" s="57"/>
      <c r="H43" s="57"/>
      <c r="I43" s="99"/>
      <c r="J43" s="57"/>
    </row>
    <row r="44" spans="2:10" s="55" customFormat="1" x14ac:dyDescent="0.2">
      <c r="B44" s="97">
        <f>IF(C6&lt;&gt;'MASTOR CONTROLS'!D3,B43+1,"")</f>
        <v>44464</v>
      </c>
      <c r="C44" s="98"/>
      <c r="D44" s="105">
        <f t="shared" si="2"/>
        <v>0</v>
      </c>
      <c r="E44" s="105">
        <f t="shared" si="1"/>
        <v>0</v>
      </c>
      <c r="G44" s="57"/>
      <c r="H44" s="57"/>
      <c r="I44" s="99"/>
      <c r="J44" s="57"/>
    </row>
    <row r="45" spans="2:10" s="55" customFormat="1" x14ac:dyDescent="0.2">
      <c r="B45" s="97">
        <f>IF(C6&lt;&gt;'MASTOR CONTROLS'!D3,B44+1,"")</f>
        <v>44465</v>
      </c>
      <c r="C45" s="98"/>
      <c r="D45" s="105">
        <f t="shared" si="2"/>
        <v>0</v>
      </c>
      <c r="E45" s="105">
        <f t="shared" si="1"/>
        <v>0</v>
      </c>
      <c r="G45" s="57"/>
      <c r="H45" s="57"/>
      <c r="I45" s="99"/>
      <c r="J45" s="57"/>
    </row>
    <row r="46" spans="2:10" s="55" customFormat="1" x14ac:dyDescent="0.2">
      <c r="B46" s="97">
        <f>IF(C6&lt;&gt;'MASTOR CONTROLS'!D3,B45+1,"")</f>
        <v>44466</v>
      </c>
      <c r="C46" s="98"/>
      <c r="D46" s="105">
        <f t="shared" si="2"/>
        <v>0</v>
      </c>
      <c r="E46" s="105">
        <f t="shared" si="1"/>
        <v>0</v>
      </c>
      <c r="G46" s="57"/>
      <c r="H46" s="100"/>
      <c r="I46" s="99"/>
      <c r="J46" s="57"/>
    </row>
    <row r="47" spans="2:10" s="55" customFormat="1" x14ac:dyDescent="0.2">
      <c r="B47" s="97">
        <f>IF(C6&lt;&gt;'MASTOR CONTROLS'!D3,B46+1,"")</f>
        <v>44467</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t="str">
        <f>IF(AND(F$5&lt;&gt;'MASTOR CONTROLS'!$G$3,B49&lt;VLOOKUP(F$5,'MASTOR CONTROLS'!$G$3:$I$15,3)),B49+1,"")</f>
        <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mXb5G5m2XckUVuzkb7x8Z5rrnr/g/6eYP8W0tz/wFffoIx3YqkP8LBn/zvhBWkiA1/dyj+8yPMFUSPvaCj1zPQ==" saltValue="pxNjmAv9Hh9y04UhfnGerg=="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19" priority="3" stopIfTrue="1" operator="notBetween">
      <formula>0</formula>
      <formula>100000000</formula>
    </cfRule>
  </conditionalFormatting>
  <conditionalFormatting sqref="B20:D50">
    <cfRule type="expression" dxfId="18" priority="4" stopIfTrue="1">
      <formula>TEXT(#REF!,"ddd")="Sat"</formula>
    </cfRule>
    <cfRule type="expression" dxfId="17" priority="5" stopIfTrue="1">
      <formula>TEXT(#REF!,"ddd")="Sun"</formula>
    </cfRule>
  </conditionalFormatting>
  <conditionalFormatting sqref="E20:E50">
    <cfRule type="expression" dxfId="16" priority="1" stopIfTrue="1">
      <formula>TEXT(#REF!,"ddd")="Sat"</formula>
    </cfRule>
    <cfRule type="expression" dxfId="15"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A00-000000000000}">
      <formula1>Months</formula1>
    </dataValidation>
    <dataValidation allowBlank="1" showErrorMessage="1" sqref="D20:E50" xr:uid="{00000000-0002-0000-0A00-000001000000}"/>
    <dataValidation type="list" allowBlank="1" showInputMessage="1" showErrorMessage="1" errorTitle="Input Not Allowed" error="Please enter one of these choices:_x000a_Worked_x000a_Day Off_x000a_Vacation_x000a_Sick Day_x000a_Holiday" sqref="C20:C50" xr:uid="{00000000-0002-0000-0A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9876" r:id="rId7" name="Check Box 4">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9877" r:id="rId8" name="Check Box 5">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9878" r:id="rId9" name="Check Box 6">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9879" r:id="rId10" name="Check Box 7">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9880" r:id="rId11" name="Check Box 8">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9881" r:id="rId12" name="Check Box 9">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6.14062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44470</v>
      </c>
      <c r="G5" s="68"/>
      <c r="I5" s="63"/>
      <c r="J5" s="64"/>
      <c r="K5" s="61"/>
    </row>
    <row r="6" spans="1:11" x14ac:dyDescent="0.2">
      <c r="A6" s="55" t="s">
        <v>29</v>
      </c>
      <c r="B6" s="136">
        <f>+Jan!B6</f>
        <v>0</v>
      </c>
      <c r="C6" s="136"/>
      <c r="D6" s="136"/>
      <c r="F6" s="75" t="str">
        <f xml:space="preserve"> IF(F5&lt;&gt;'MASTOR CONTROLS'!G3,"Due " &amp; TEXT(DATE(1,MONTH(B20)+1,1),"mmmm") &amp; " 3rd.","")</f>
        <v>Due November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44470</v>
      </c>
      <c r="C20" s="98"/>
      <c r="D20" s="105">
        <f>IF(C20="Vacation", 1,0)</f>
        <v>0</v>
      </c>
      <c r="E20" s="105">
        <f>IF(C20="Sick Day", 1,0)</f>
        <v>0</v>
      </c>
      <c r="G20" s="87"/>
      <c r="H20" s="87"/>
      <c r="I20" s="95"/>
      <c r="J20" s="87"/>
      <c r="K20" s="91"/>
    </row>
    <row r="21" spans="2:11" s="55" customFormat="1" x14ac:dyDescent="0.2">
      <c r="B21" s="97">
        <f>IF(C6&lt;&gt;'MASTOR CONTROLS'!D3,B20+1,"")</f>
        <v>44471</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44472</v>
      </c>
      <c r="C22" s="98"/>
      <c r="D22" s="105">
        <f t="shared" si="0"/>
        <v>0</v>
      </c>
      <c r="E22" s="105">
        <f t="shared" si="1"/>
        <v>0</v>
      </c>
      <c r="G22" s="87"/>
      <c r="H22" s="87"/>
      <c r="I22" s="95"/>
      <c r="J22" s="87"/>
      <c r="K22" s="91"/>
    </row>
    <row r="23" spans="2:11" s="55" customFormat="1" x14ac:dyDescent="0.2">
      <c r="B23" s="97">
        <f>IF(C6&lt;&gt;'MASTOR CONTROLS'!D3,B22+1,"")</f>
        <v>44473</v>
      </c>
      <c r="C23" s="98"/>
      <c r="D23" s="105">
        <f>IF(C23="Vacation", 1,0)</f>
        <v>0</v>
      </c>
      <c r="E23" s="105">
        <f t="shared" si="1"/>
        <v>0</v>
      </c>
      <c r="G23" s="76"/>
      <c r="H23" s="57"/>
      <c r="I23" s="99"/>
      <c r="J23" s="57"/>
    </row>
    <row r="24" spans="2:11" s="55" customFormat="1" x14ac:dyDescent="0.2">
      <c r="B24" s="97">
        <f>IF(C6&lt;&gt;'MASTOR CONTROLS'!D3,B23+1,"")</f>
        <v>44474</v>
      </c>
      <c r="C24" s="98"/>
      <c r="D24" s="105">
        <f>IF(C24="Vacation", 1,0)</f>
        <v>0</v>
      </c>
      <c r="E24" s="105">
        <f t="shared" si="1"/>
        <v>0</v>
      </c>
      <c r="G24" s="76"/>
      <c r="H24" s="57"/>
      <c r="I24" s="99"/>
      <c r="J24" s="57"/>
    </row>
    <row r="25" spans="2:11" s="55" customFormat="1" x14ac:dyDescent="0.2">
      <c r="B25" s="97">
        <f>IF(C6&lt;&gt;'MASTOR CONTROLS'!D3,B24+1,"")</f>
        <v>44475</v>
      </c>
      <c r="C25" s="98"/>
      <c r="D25" s="105">
        <f t="shared" ref="D25:D50" si="2">IF(C25="Vacation", 1,0)</f>
        <v>0</v>
      </c>
      <c r="E25" s="105">
        <f t="shared" si="1"/>
        <v>0</v>
      </c>
      <c r="G25" s="76"/>
      <c r="H25" s="57"/>
      <c r="I25" s="99"/>
      <c r="J25" s="57"/>
    </row>
    <row r="26" spans="2:11" s="55" customFormat="1" x14ac:dyDescent="0.2">
      <c r="B26" s="97">
        <f>IF(C6&lt;&gt;'MASTOR CONTROLS'!D3,B25+1,"")</f>
        <v>44476</v>
      </c>
      <c r="C26" s="98"/>
      <c r="D26" s="105">
        <f t="shared" si="2"/>
        <v>0</v>
      </c>
      <c r="E26" s="105">
        <f t="shared" si="1"/>
        <v>0</v>
      </c>
      <c r="G26" s="57"/>
      <c r="H26" s="57"/>
      <c r="I26" s="99"/>
      <c r="J26" s="57"/>
    </row>
    <row r="27" spans="2:11" s="55" customFormat="1" x14ac:dyDescent="0.2">
      <c r="B27" s="97">
        <f>IF(C6&lt;&gt;'MASTOR CONTROLS'!D3,B26+1,"")</f>
        <v>44477</v>
      </c>
      <c r="C27" s="98"/>
      <c r="D27" s="105">
        <f t="shared" si="2"/>
        <v>0</v>
      </c>
      <c r="E27" s="105">
        <f t="shared" si="1"/>
        <v>0</v>
      </c>
      <c r="G27" s="57"/>
      <c r="H27" s="57"/>
      <c r="I27" s="99"/>
      <c r="J27" s="57"/>
    </row>
    <row r="28" spans="2:11" s="55" customFormat="1" x14ac:dyDescent="0.2">
      <c r="B28" s="97">
        <f>IF(C6&lt;&gt;'MASTOR CONTROLS'!D3,B27+1,"")</f>
        <v>44478</v>
      </c>
      <c r="C28" s="98"/>
      <c r="D28" s="105">
        <f t="shared" si="2"/>
        <v>0</v>
      </c>
      <c r="E28" s="105">
        <f t="shared" si="1"/>
        <v>0</v>
      </c>
      <c r="G28" s="57"/>
      <c r="H28" s="57"/>
      <c r="I28" s="99"/>
      <c r="J28" s="57"/>
    </row>
    <row r="29" spans="2:11" s="55" customFormat="1" x14ac:dyDescent="0.2">
      <c r="B29" s="97">
        <f>IF(C6&lt;&gt;'MASTOR CONTROLS'!D3,B28+1,"")</f>
        <v>44479</v>
      </c>
      <c r="C29" s="98"/>
      <c r="D29" s="105">
        <f t="shared" si="2"/>
        <v>0</v>
      </c>
      <c r="E29" s="105">
        <f t="shared" si="1"/>
        <v>0</v>
      </c>
      <c r="G29" s="57"/>
      <c r="H29" s="57"/>
      <c r="I29" s="99"/>
      <c r="J29" s="57"/>
    </row>
    <row r="30" spans="2:11" s="55" customFormat="1" x14ac:dyDescent="0.2">
      <c r="B30" s="97">
        <f>IF(C6&lt;&gt;'MASTOR CONTROLS'!D3,B29+1,"")</f>
        <v>44480</v>
      </c>
      <c r="C30" s="98"/>
      <c r="D30" s="105">
        <f t="shared" si="2"/>
        <v>0</v>
      </c>
      <c r="E30" s="105">
        <f t="shared" si="1"/>
        <v>0</v>
      </c>
      <c r="G30" s="57"/>
      <c r="H30" s="57"/>
      <c r="I30" s="99"/>
      <c r="J30" s="57"/>
    </row>
    <row r="31" spans="2:11" s="55" customFormat="1" x14ac:dyDescent="0.2">
      <c r="B31" s="97">
        <f>IF(C6&lt;&gt;'MASTOR CONTROLS'!D3,B30+1,"")</f>
        <v>44481</v>
      </c>
      <c r="C31" s="98"/>
      <c r="D31" s="105">
        <f t="shared" si="2"/>
        <v>0</v>
      </c>
      <c r="E31" s="105">
        <f t="shared" si="1"/>
        <v>0</v>
      </c>
      <c r="G31" s="57"/>
      <c r="H31" s="57"/>
      <c r="I31" s="99"/>
      <c r="J31" s="57"/>
    </row>
    <row r="32" spans="2:11" s="55" customFormat="1" x14ac:dyDescent="0.2">
      <c r="B32" s="97">
        <f>IF(C6&lt;&gt;'MASTOR CONTROLS'!D3,B31+1,"")</f>
        <v>44482</v>
      </c>
      <c r="C32" s="98"/>
      <c r="D32" s="105">
        <f t="shared" si="2"/>
        <v>0</v>
      </c>
      <c r="E32" s="105">
        <f t="shared" si="1"/>
        <v>0</v>
      </c>
      <c r="G32" s="57"/>
      <c r="H32" s="57"/>
      <c r="I32" s="99"/>
      <c r="J32" s="57"/>
    </row>
    <row r="33" spans="2:10" s="55" customFormat="1" x14ac:dyDescent="0.2">
      <c r="B33" s="97">
        <f>IF(C6&lt;&gt;'MASTOR CONTROLS'!D3,B32+1,"")</f>
        <v>44483</v>
      </c>
      <c r="C33" s="98"/>
      <c r="D33" s="105">
        <f t="shared" si="2"/>
        <v>0</v>
      </c>
      <c r="E33" s="105">
        <f t="shared" si="1"/>
        <v>0</v>
      </c>
      <c r="G33" s="57"/>
      <c r="H33" s="57"/>
      <c r="I33" s="99"/>
      <c r="J33" s="57"/>
    </row>
    <row r="34" spans="2:10" s="55" customFormat="1" x14ac:dyDescent="0.2">
      <c r="B34" s="97">
        <f>IF(C6&lt;&gt;'MASTOR CONTROLS'!D3,B33+1,"")</f>
        <v>44484</v>
      </c>
      <c r="C34" s="98"/>
      <c r="D34" s="105">
        <f t="shared" si="2"/>
        <v>0</v>
      </c>
      <c r="E34" s="105">
        <f t="shared" si="1"/>
        <v>0</v>
      </c>
      <c r="G34" s="57"/>
      <c r="H34" s="57"/>
      <c r="I34" s="99"/>
      <c r="J34" s="57"/>
    </row>
    <row r="35" spans="2:10" s="55" customFormat="1" x14ac:dyDescent="0.2">
      <c r="B35" s="97">
        <f>IF(C6&lt;&gt;'MASTOR CONTROLS'!D3,B34+1,"")</f>
        <v>44485</v>
      </c>
      <c r="C35" s="98"/>
      <c r="D35" s="105">
        <f t="shared" si="2"/>
        <v>0</v>
      </c>
      <c r="E35" s="105">
        <f>IF(C35="Sick Day", 1,0)</f>
        <v>0</v>
      </c>
      <c r="G35" s="57"/>
      <c r="H35" s="57"/>
      <c r="I35" s="99"/>
      <c r="J35" s="57"/>
    </row>
    <row r="36" spans="2:10" s="55" customFormat="1" x14ac:dyDescent="0.2">
      <c r="B36" s="97">
        <f>IF(C6&lt;&gt;'MASTOR CONTROLS'!D3,B35+1,"")</f>
        <v>44486</v>
      </c>
      <c r="C36" s="98"/>
      <c r="D36" s="105">
        <f t="shared" si="2"/>
        <v>0</v>
      </c>
      <c r="E36" s="105">
        <f t="shared" si="1"/>
        <v>0</v>
      </c>
      <c r="G36" s="57"/>
      <c r="H36" s="57"/>
      <c r="I36" s="99"/>
      <c r="J36" s="57"/>
    </row>
    <row r="37" spans="2:10" s="55" customFormat="1" x14ac:dyDescent="0.2">
      <c r="B37" s="97">
        <f>IF(C6&lt;&gt;'MASTOR CONTROLS'!D3,B36+1,"")</f>
        <v>44487</v>
      </c>
      <c r="C37" s="98"/>
      <c r="D37" s="105">
        <f t="shared" si="2"/>
        <v>0</v>
      </c>
      <c r="E37" s="105">
        <f t="shared" si="1"/>
        <v>0</v>
      </c>
      <c r="G37" s="57"/>
      <c r="H37" s="57"/>
      <c r="I37" s="99"/>
      <c r="J37" s="57"/>
    </row>
    <row r="38" spans="2:10" s="55" customFormat="1" x14ac:dyDescent="0.2">
      <c r="B38" s="97">
        <f>IF(C6&lt;&gt;'MASTOR CONTROLS'!D3,B37+1,"")</f>
        <v>44488</v>
      </c>
      <c r="C38" s="98"/>
      <c r="D38" s="105">
        <f t="shared" si="2"/>
        <v>0</v>
      </c>
      <c r="E38" s="105">
        <f t="shared" si="1"/>
        <v>0</v>
      </c>
      <c r="G38" s="57"/>
      <c r="H38" s="57"/>
      <c r="I38" s="99"/>
      <c r="J38" s="57"/>
    </row>
    <row r="39" spans="2:10" s="55" customFormat="1" x14ac:dyDescent="0.2">
      <c r="B39" s="97">
        <f>IF(C6&lt;&gt;'MASTOR CONTROLS'!D3,B38+1,"")</f>
        <v>44489</v>
      </c>
      <c r="C39" s="98"/>
      <c r="D39" s="105">
        <f t="shared" si="2"/>
        <v>0</v>
      </c>
      <c r="E39" s="105">
        <f t="shared" si="1"/>
        <v>0</v>
      </c>
      <c r="G39" s="57"/>
      <c r="H39" s="57"/>
      <c r="I39" s="99"/>
      <c r="J39" s="57"/>
    </row>
    <row r="40" spans="2:10" s="55" customFormat="1" x14ac:dyDescent="0.2">
      <c r="B40" s="97">
        <f>IF(C6&lt;&gt;'MASTOR CONTROLS'!D3,B39+1,"")</f>
        <v>44490</v>
      </c>
      <c r="C40" s="98"/>
      <c r="D40" s="105">
        <f t="shared" si="2"/>
        <v>0</v>
      </c>
      <c r="E40" s="105">
        <f t="shared" si="1"/>
        <v>0</v>
      </c>
      <c r="G40" s="57"/>
      <c r="H40" s="57"/>
      <c r="I40" s="99"/>
      <c r="J40" s="57"/>
    </row>
    <row r="41" spans="2:10" s="55" customFormat="1" x14ac:dyDescent="0.2">
      <c r="B41" s="97">
        <f>IF(C6&lt;&gt;'MASTOR CONTROLS'!D3,B40+1,"")</f>
        <v>44491</v>
      </c>
      <c r="C41" s="98"/>
      <c r="D41" s="105">
        <f t="shared" si="2"/>
        <v>0</v>
      </c>
      <c r="E41" s="105">
        <f t="shared" si="1"/>
        <v>0</v>
      </c>
      <c r="G41" s="57"/>
      <c r="H41" s="57"/>
      <c r="I41" s="99"/>
      <c r="J41" s="57"/>
    </row>
    <row r="42" spans="2:10" s="55" customFormat="1" x14ac:dyDescent="0.2">
      <c r="B42" s="97">
        <f>IF(C6&lt;&gt;'MASTOR CONTROLS'!D3,B41+1,"")</f>
        <v>44492</v>
      </c>
      <c r="C42" s="98"/>
      <c r="D42" s="105">
        <f t="shared" si="2"/>
        <v>0</v>
      </c>
      <c r="E42" s="105">
        <f t="shared" si="1"/>
        <v>0</v>
      </c>
      <c r="G42" s="57"/>
      <c r="H42" s="57"/>
      <c r="I42" s="99"/>
      <c r="J42" s="57"/>
    </row>
    <row r="43" spans="2:10" s="55" customFormat="1" x14ac:dyDescent="0.2">
      <c r="B43" s="97">
        <f>IF(C6&lt;&gt;'MASTOR CONTROLS'!D3,B42+1,"")</f>
        <v>44493</v>
      </c>
      <c r="C43" s="98"/>
      <c r="D43" s="105">
        <f t="shared" si="2"/>
        <v>0</v>
      </c>
      <c r="E43" s="105">
        <f t="shared" si="1"/>
        <v>0</v>
      </c>
      <c r="G43" s="57"/>
      <c r="H43" s="57"/>
      <c r="I43" s="99"/>
      <c r="J43" s="57"/>
    </row>
    <row r="44" spans="2:10" s="55" customFormat="1" x14ac:dyDescent="0.2">
      <c r="B44" s="97">
        <f>IF(C6&lt;&gt;'MASTOR CONTROLS'!D3,B43+1,"")</f>
        <v>44494</v>
      </c>
      <c r="C44" s="98"/>
      <c r="D44" s="105">
        <f t="shared" si="2"/>
        <v>0</v>
      </c>
      <c r="E44" s="105">
        <f t="shared" si="1"/>
        <v>0</v>
      </c>
      <c r="G44" s="57"/>
      <c r="H44" s="57"/>
      <c r="I44" s="99"/>
      <c r="J44" s="57"/>
    </row>
    <row r="45" spans="2:10" s="55" customFormat="1" x14ac:dyDescent="0.2">
      <c r="B45" s="97">
        <f>IF(C6&lt;&gt;'MASTOR CONTROLS'!D3,B44+1,"")</f>
        <v>44495</v>
      </c>
      <c r="C45" s="98"/>
      <c r="D45" s="105">
        <f t="shared" si="2"/>
        <v>0</v>
      </c>
      <c r="E45" s="105">
        <f t="shared" si="1"/>
        <v>0</v>
      </c>
      <c r="G45" s="57"/>
      <c r="H45" s="57"/>
      <c r="I45" s="99"/>
      <c r="J45" s="57"/>
    </row>
    <row r="46" spans="2:10" s="55" customFormat="1" x14ac:dyDescent="0.2">
      <c r="B46" s="97">
        <f>IF(C6&lt;&gt;'MASTOR CONTROLS'!D3,B45+1,"")</f>
        <v>44496</v>
      </c>
      <c r="C46" s="98"/>
      <c r="D46" s="105">
        <f t="shared" si="2"/>
        <v>0</v>
      </c>
      <c r="E46" s="105">
        <f t="shared" si="1"/>
        <v>0</v>
      </c>
      <c r="G46" s="57"/>
      <c r="H46" s="100"/>
      <c r="I46" s="99"/>
      <c r="J46" s="57"/>
    </row>
    <row r="47" spans="2:10" s="55" customFormat="1" x14ac:dyDescent="0.2">
      <c r="B47" s="97">
        <f>IF(C6&lt;&gt;'MASTOR CONTROLS'!D3,B46+1,"")</f>
        <v>44497</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v>43039</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KXl8CYYDT3F8ckRJD1I1UL68c7c07w+Pt+oJ0nI6HlANZCirYkWqW/Us4Fo4QcXLRPWyfn51Cov5TYhJJ8vBpg==" saltValue="pP1tPn9iUsud2blwCsPnxw=="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14" priority="3" stopIfTrue="1" operator="notBetween">
      <formula>0</formula>
      <formula>100000000</formula>
    </cfRule>
  </conditionalFormatting>
  <conditionalFormatting sqref="B20:D50">
    <cfRule type="expression" dxfId="13" priority="4" stopIfTrue="1">
      <formula>TEXT(#REF!,"ddd")="Sat"</formula>
    </cfRule>
    <cfRule type="expression" dxfId="12" priority="5" stopIfTrue="1">
      <formula>TEXT(#REF!,"ddd")="Sun"</formula>
    </cfRule>
  </conditionalFormatting>
  <conditionalFormatting sqref="E20:E50">
    <cfRule type="expression" dxfId="11" priority="1" stopIfTrue="1">
      <formula>TEXT(#REF!,"ddd")="Sat"</formula>
    </cfRule>
    <cfRule type="expression" dxfId="10"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B00-000000000000}">
      <formula1>Months</formula1>
    </dataValidation>
    <dataValidation allowBlank="1" showErrorMessage="1" sqref="D20:E50" xr:uid="{00000000-0002-0000-0B00-000001000000}"/>
    <dataValidation type="list" allowBlank="1" showInputMessage="1" showErrorMessage="1" errorTitle="Input Not Allowed" error="Please enter one of these choices:_x000a_Worked_x000a_Day Off_x000a_Vacation_x000a_Sick Day_x000a_Holiday" sqref="C20:C50" xr:uid="{00000000-0002-0000-0B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6.14062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44501</v>
      </c>
      <c r="G5" s="68"/>
      <c r="I5" s="63"/>
      <c r="J5" s="64"/>
      <c r="K5" s="61"/>
    </row>
    <row r="6" spans="1:11" x14ac:dyDescent="0.2">
      <c r="A6" s="55" t="s">
        <v>29</v>
      </c>
      <c r="B6" s="136">
        <f>+Jan!B6</f>
        <v>0</v>
      </c>
      <c r="C6" s="136"/>
      <c r="D6" s="136"/>
      <c r="F6" s="75" t="str">
        <f xml:space="preserve"> IF(F5&lt;&gt;'MASTOR CONTROLS'!G3,"Due " &amp; TEXT(DATE(1,MONTH(B20)+1,1),"mmmm") &amp; " 3rd.","")</f>
        <v>Due December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44501</v>
      </c>
      <c r="C20" s="98"/>
      <c r="D20" s="105">
        <f>IF(C20="Vacation", 1,0)</f>
        <v>0</v>
      </c>
      <c r="E20" s="105">
        <f>IF(C20="Sick Day", 1,0)</f>
        <v>0</v>
      </c>
      <c r="G20" s="87"/>
      <c r="H20" s="87"/>
      <c r="I20" s="95"/>
      <c r="J20" s="87"/>
      <c r="K20" s="91"/>
    </row>
    <row r="21" spans="2:11" s="55" customFormat="1" x14ac:dyDescent="0.2">
      <c r="B21" s="97">
        <f>IF(C6&lt;&gt;'MASTOR CONTROLS'!D3,B20+1,"")</f>
        <v>44502</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44503</v>
      </c>
      <c r="C22" s="98"/>
      <c r="D22" s="105">
        <f t="shared" si="0"/>
        <v>0</v>
      </c>
      <c r="E22" s="105">
        <f t="shared" si="1"/>
        <v>0</v>
      </c>
      <c r="G22" s="87"/>
      <c r="H22" s="87"/>
      <c r="I22" s="95"/>
      <c r="J22" s="87"/>
      <c r="K22" s="91"/>
    </row>
    <row r="23" spans="2:11" s="55" customFormat="1" x14ac:dyDescent="0.2">
      <c r="B23" s="97">
        <f>IF(C6&lt;&gt;'MASTOR CONTROLS'!D3,B22+1,"")</f>
        <v>44504</v>
      </c>
      <c r="C23" s="98"/>
      <c r="D23" s="105">
        <f>IF(C23="Vacation", 1,0)</f>
        <v>0</v>
      </c>
      <c r="E23" s="105">
        <f t="shared" si="1"/>
        <v>0</v>
      </c>
      <c r="G23" s="76"/>
      <c r="H23" s="57"/>
      <c r="I23" s="99"/>
      <c r="J23" s="57"/>
    </row>
    <row r="24" spans="2:11" s="55" customFormat="1" x14ac:dyDescent="0.2">
      <c r="B24" s="97">
        <f>IF(C6&lt;&gt;'MASTOR CONTROLS'!D3,B23+1,"")</f>
        <v>44505</v>
      </c>
      <c r="C24" s="98"/>
      <c r="D24" s="105">
        <f>IF(C24="Vacation", 1,0)</f>
        <v>0</v>
      </c>
      <c r="E24" s="105">
        <f t="shared" si="1"/>
        <v>0</v>
      </c>
      <c r="G24" s="76"/>
      <c r="H24" s="57"/>
      <c r="I24" s="99"/>
      <c r="J24" s="57"/>
    </row>
    <row r="25" spans="2:11" s="55" customFormat="1" x14ac:dyDescent="0.2">
      <c r="B25" s="97">
        <f>IF(C6&lt;&gt;'MASTOR CONTROLS'!D3,B24+1,"")</f>
        <v>44506</v>
      </c>
      <c r="C25" s="98"/>
      <c r="D25" s="105">
        <f t="shared" ref="D25:D50" si="2">IF(C25="Vacation", 1,0)</f>
        <v>0</v>
      </c>
      <c r="E25" s="105">
        <f t="shared" si="1"/>
        <v>0</v>
      </c>
      <c r="G25" s="76"/>
      <c r="H25" s="57"/>
      <c r="I25" s="99"/>
      <c r="J25" s="57"/>
    </row>
    <row r="26" spans="2:11" s="55" customFormat="1" x14ac:dyDescent="0.2">
      <c r="B26" s="97">
        <f>IF(C6&lt;&gt;'MASTOR CONTROLS'!D3,B25+1,"")</f>
        <v>44507</v>
      </c>
      <c r="C26" s="98"/>
      <c r="D26" s="105">
        <f t="shared" si="2"/>
        <v>0</v>
      </c>
      <c r="E26" s="105">
        <f t="shared" si="1"/>
        <v>0</v>
      </c>
      <c r="G26" s="57"/>
      <c r="H26" s="57"/>
      <c r="I26" s="99"/>
      <c r="J26" s="57"/>
    </row>
    <row r="27" spans="2:11" s="55" customFormat="1" x14ac:dyDescent="0.2">
      <c r="B27" s="97">
        <f>IF(C6&lt;&gt;'MASTOR CONTROLS'!D3,B26+1,"")</f>
        <v>44508</v>
      </c>
      <c r="C27" s="98"/>
      <c r="D27" s="105">
        <f t="shared" si="2"/>
        <v>0</v>
      </c>
      <c r="E27" s="105">
        <f t="shared" si="1"/>
        <v>0</v>
      </c>
      <c r="G27" s="57"/>
      <c r="H27" s="57"/>
      <c r="I27" s="99"/>
      <c r="J27" s="57"/>
    </row>
    <row r="28" spans="2:11" s="55" customFormat="1" x14ac:dyDescent="0.2">
      <c r="B28" s="97">
        <f>IF(C6&lt;&gt;'MASTOR CONTROLS'!D3,B27+1,"")</f>
        <v>44509</v>
      </c>
      <c r="C28" s="98"/>
      <c r="D28" s="105">
        <f t="shared" si="2"/>
        <v>0</v>
      </c>
      <c r="E28" s="105">
        <f t="shared" si="1"/>
        <v>0</v>
      </c>
      <c r="G28" s="57"/>
      <c r="H28" s="57"/>
      <c r="I28" s="99"/>
      <c r="J28" s="57"/>
    </row>
    <row r="29" spans="2:11" s="55" customFormat="1" x14ac:dyDescent="0.2">
      <c r="B29" s="97">
        <f>IF(C6&lt;&gt;'MASTOR CONTROLS'!D3,B28+1,"")</f>
        <v>44510</v>
      </c>
      <c r="C29" s="98"/>
      <c r="D29" s="105">
        <f t="shared" si="2"/>
        <v>0</v>
      </c>
      <c r="E29" s="105">
        <f t="shared" si="1"/>
        <v>0</v>
      </c>
      <c r="G29" s="57"/>
      <c r="H29" s="57"/>
      <c r="I29" s="99"/>
      <c r="J29" s="57"/>
    </row>
    <row r="30" spans="2:11" s="55" customFormat="1" x14ac:dyDescent="0.2">
      <c r="B30" s="97">
        <f>IF(C6&lt;&gt;'MASTOR CONTROLS'!D3,B29+1,"")</f>
        <v>44511</v>
      </c>
      <c r="C30" s="98"/>
      <c r="D30" s="105">
        <f t="shared" si="2"/>
        <v>0</v>
      </c>
      <c r="E30" s="105">
        <f t="shared" si="1"/>
        <v>0</v>
      </c>
      <c r="G30" s="57"/>
      <c r="H30" s="57"/>
      <c r="I30" s="99"/>
      <c r="J30" s="57"/>
    </row>
    <row r="31" spans="2:11" s="55" customFormat="1" x14ac:dyDescent="0.2">
      <c r="B31" s="97">
        <f>IF(C6&lt;&gt;'MASTOR CONTROLS'!D3,B30+1,"")</f>
        <v>44512</v>
      </c>
      <c r="C31" s="98"/>
      <c r="D31" s="105">
        <f t="shared" si="2"/>
        <v>0</v>
      </c>
      <c r="E31" s="105">
        <f t="shared" si="1"/>
        <v>0</v>
      </c>
      <c r="G31" s="57"/>
      <c r="H31" s="57"/>
      <c r="I31" s="99"/>
      <c r="J31" s="57"/>
    </row>
    <row r="32" spans="2:11" s="55" customFormat="1" x14ac:dyDescent="0.2">
      <c r="B32" s="97">
        <f>IF(C6&lt;&gt;'MASTOR CONTROLS'!D3,B31+1,"")</f>
        <v>44513</v>
      </c>
      <c r="C32" s="98"/>
      <c r="D32" s="105">
        <f t="shared" si="2"/>
        <v>0</v>
      </c>
      <c r="E32" s="105">
        <f t="shared" si="1"/>
        <v>0</v>
      </c>
      <c r="G32" s="57"/>
      <c r="H32" s="57"/>
      <c r="I32" s="99"/>
      <c r="J32" s="57"/>
    </row>
    <row r="33" spans="2:10" s="55" customFormat="1" x14ac:dyDescent="0.2">
      <c r="B33" s="97">
        <f>IF(C6&lt;&gt;'MASTOR CONTROLS'!D3,B32+1,"")</f>
        <v>44514</v>
      </c>
      <c r="C33" s="98"/>
      <c r="D33" s="105">
        <f t="shared" si="2"/>
        <v>0</v>
      </c>
      <c r="E33" s="105">
        <f t="shared" si="1"/>
        <v>0</v>
      </c>
      <c r="G33" s="57"/>
      <c r="H33" s="57"/>
      <c r="I33" s="99"/>
      <c r="J33" s="57"/>
    </row>
    <row r="34" spans="2:10" s="55" customFormat="1" x14ac:dyDescent="0.2">
      <c r="B34" s="97">
        <f>IF(C6&lt;&gt;'MASTOR CONTROLS'!D3,B33+1,"")</f>
        <v>44515</v>
      </c>
      <c r="C34" s="98"/>
      <c r="D34" s="105">
        <f t="shared" si="2"/>
        <v>0</v>
      </c>
      <c r="E34" s="105">
        <f t="shared" si="1"/>
        <v>0</v>
      </c>
      <c r="G34" s="57"/>
      <c r="H34" s="57"/>
      <c r="I34" s="99"/>
      <c r="J34" s="57"/>
    </row>
    <row r="35" spans="2:10" s="55" customFormat="1" x14ac:dyDescent="0.2">
      <c r="B35" s="97">
        <f>IF(C6&lt;&gt;'MASTOR CONTROLS'!D3,B34+1,"")</f>
        <v>44516</v>
      </c>
      <c r="C35" s="98"/>
      <c r="D35" s="105">
        <f t="shared" si="2"/>
        <v>0</v>
      </c>
      <c r="E35" s="105">
        <f>IF(C35="Sick Day", 1,0)</f>
        <v>0</v>
      </c>
      <c r="G35" s="57"/>
      <c r="H35" s="57"/>
      <c r="I35" s="99"/>
      <c r="J35" s="57"/>
    </row>
    <row r="36" spans="2:10" s="55" customFormat="1" x14ac:dyDescent="0.2">
      <c r="B36" s="97">
        <f>IF(C6&lt;&gt;'MASTOR CONTROLS'!D3,B35+1,"")</f>
        <v>44517</v>
      </c>
      <c r="C36" s="98"/>
      <c r="D36" s="105">
        <f t="shared" si="2"/>
        <v>0</v>
      </c>
      <c r="E36" s="105">
        <f t="shared" si="1"/>
        <v>0</v>
      </c>
      <c r="G36" s="57"/>
      <c r="H36" s="57"/>
      <c r="I36" s="99"/>
      <c r="J36" s="57"/>
    </row>
    <row r="37" spans="2:10" s="55" customFormat="1" x14ac:dyDescent="0.2">
      <c r="B37" s="97">
        <f>IF(C6&lt;&gt;'MASTOR CONTROLS'!D3,B36+1,"")</f>
        <v>44518</v>
      </c>
      <c r="C37" s="98"/>
      <c r="D37" s="105">
        <f t="shared" si="2"/>
        <v>0</v>
      </c>
      <c r="E37" s="105">
        <f t="shared" si="1"/>
        <v>0</v>
      </c>
      <c r="G37" s="57"/>
      <c r="H37" s="57"/>
      <c r="I37" s="99"/>
      <c r="J37" s="57"/>
    </row>
    <row r="38" spans="2:10" s="55" customFormat="1" x14ac:dyDescent="0.2">
      <c r="B38" s="97">
        <f>IF(C6&lt;&gt;'MASTOR CONTROLS'!D3,B37+1,"")</f>
        <v>44519</v>
      </c>
      <c r="C38" s="98"/>
      <c r="D38" s="105">
        <f t="shared" si="2"/>
        <v>0</v>
      </c>
      <c r="E38" s="105">
        <f t="shared" si="1"/>
        <v>0</v>
      </c>
      <c r="G38" s="57"/>
      <c r="H38" s="57"/>
      <c r="I38" s="99"/>
      <c r="J38" s="57"/>
    </row>
    <row r="39" spans="2:10" s="55" customFormat="1" x14ac:dyDescent="0.2">
      <c r="B39" s="97">
        <f>IF(C6&lt;&gt;'MASTOR CONTROLS'!D3,B38+1,"")</f>
        <v>44520</v>
      </c>
      <c r="C39" s="98"/>
      <c r="D39" s="105">
        <f t="shared" si="2"/>
        <v>0</v>
      </c>
      <c r="E39" s="105">
        <f t="shared" si="1"/>
        <v>0</v>
      </c>
      <c r="G39" s="57"/>
      <c r="H39" s="57"/>
      <c r="I39" s="99"/>
      <c r="J39" s="57"/>
    </row>
    <row r="40" spans="2:10" s="55" customFormat="1" x14ac:dyDescent="0.2">
      <c r="B40" s="97">
        <f>IF(C6&lt;&gt;'MASTOR CONTROLS'!D3,B39+1,"")</f>
        <v>44521</v>
      </c>
      <c r="C40" s="98"/>
      <c r="D40" s="105">
        <f t="shared" si="2"/>
        <v>0</v>
      </c>
      <c r="E40" s="105">
        <f t="shared" si="1"/>
        <v>0</v>
      </c>
      <c r="G40" s="57"/>
      <c r="H40" s="57"/>
      <c r="I40" s="99"/>
      <c r="J40" s="57"/>
    </row>
    <row r="41" spans="2:10" s="55" customFormat="1" x14ac:dyDescent="0.2">
      <c r="B41" s="97">
        <f>IF(C6&lt;&gt;'MASTOR CONTROLS'!D3,B40+1,"")</f>
        <v>44522</v>
      </c>
      <c r="C41" s="98"/>
      <c r="D41" s="105">
        <f t="shared" si="2"/>
        <v>0</v>
      </c>
      <c r="E41" s="105">
        <f t="shared" si="1"/>
        <v>0</v>
      </c>
      <c r="G41" s="57"/>
      <c r="H41" s="57"/>
      <c r="I41" s="99"/>
      <c r="J41" s="57"/>
    </row>
    <row r="42" spans="2:10" s="55" customFormat="1" x14ac:dyDescent="0.2">
      <c r="B42" s="97">
        <f>IF(C6&lt;&gt;'MASTOR CONTROLS'!D3,B41+1,"")</f>
        <v>44523</v>
      </c>
      <c r="C42" s="98"/>
      <c r="D42" s="105">
        <f t="shared" si="2"/>
        <v>0</v>
      </c>
      <c r="E42" s="105">
        <f t="shared" si="1"/>
        <v>0</v>
      </c>
      <c r="G42" s="57"/>
      <c r="H42" s="57"/>
      <c r="I42" s="99"/>
      <c r="J42" s="57"/>
    </row>
    <row r="43" spans="2:10" s="55" customFormat="1" x14ac:dyDescent="0.2">
      <c r="B43" s="97">
        <f>IF(C6&lt;&gt;'MASTOR CONTROLS'!D3,B42+1,"")</f>
        <v>44524</v>
      </c>
      <c r="C43" s="98"/>
      <c r="D43" s="105">
        <f t="shared" si="2"/>
        <v>0</v>
      </c>
      <c r="E43" s="105">
        <f t="shared" si="1"/>
        <v>0</v>
      </c>
      <c r="G43" s="57"/>
      <c r="H43" s="57"/>
      <c r="I43" s="99"/>
      <c r="J43" s="57"/>
    </row>
    <row r="44" spans="2:10" s="55" customFormat="1" x14ac:dyDescent="0.2">
      <c r="B44" s="97">
        <f>IF(C6&lt;&gt;'MASTOR CONTROLS'!D3,B43+1,"")</f>
        <v>44525</v>
      </c>
      <c r="C44" s="98"/>
      <c r="D44" s="105">
        <f t="shared" si="2"/>
        <v>0</v>
      </c>
      <c r="E44" s="105">
        <f t="shared" si="1"/>
        <v>0</v>
      </c>
      <c r="G44" s="57"/>
      <c r="H44" s="57"/>
      <c r="I44" s="99"/>
      <c r="J44" s="57"/>
    </row>
    <row r="45" spans="2:10" s="55" customFormat="1" x14ac:dyDescent="0.2">
      <c r="B45" s="97">
        <f>IF(C6&lt;&gt;'MASTOR CONTROLS'!D3,B44+1,"")</f>
        <v>44526</v>
      </c>
      <c r="C45" s="98"/>
      <c r="D45" s="105">
        <f t="shared" si="2"/>
        <v>0</v>
      </c>
      <c r="E45" s="105">
        <f t="shared" si="1"/>
        <v>0</v>
      </c>
      <c r="G45" s="57"/>
      <c r="H45" s="57"/>
      <c r="I45" s="99"/>
      <c r="J45" s="57"/>
    </row>
    <row r="46" spans="2:10" s="55" customFormat="1" x14ac:dyDescent="0.2">
      <c r="B46" s="97">
        <f>IF(C6&lt;&gt;'MASTOR CONTROLS'!D3,B45+1,"")</f>
        <v>44527</v>
      </c>
      <c r="C46" s="98"/>
      <c r="D46" s="105">
        <f t="shared" si="2"/>
        <v>0</v>
      </c>
      <c r="E46" s="105">
        <f t="shared" si="1"/>
        <v>0</v>
      </c>
      <c r="G46" s="57"/>
      <c r="H46" s="100"/>
      <c r="I46" s="99"/>
      <c r="J46" s="57"/>
    </row>
    <row r="47" spans="2:10" s="55" customFormat="1" x14ac:dyDescent="0.2">
      <c r="B47" s="97">
        <f>IF(C6&lt;&gt;'MASTOR CONTROLS'!D3,B46+1,"")</f>
        <v>44528</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t="str">
        <f>IF(AND(F$5&lt;&gt;'MASTOR CONTROLS'!$G$3,B49&lt;VLOOKUP(F$5,'MASTOR CONTROLS'!$G$3:$I$15,3)),B49+1,"")</f>
        <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ogwIGJpsBi/pnirzZm3tz9WyAhuFykFqcc06JPN6l1/p+ZPPW0PbjR2ICU50NH0FT0vP9tmH7MXwnvC03dNvFg==" saltValue="nUQ+wUpFRX7trUVFIfQldA=="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9" priority="3" stopIfTrue="1" operator="notBetween">
      <formula>0</formula>
      <formula>100000000</formula>
    </cfRule>
  </conditionalFormatting>
  <conditionalFormatting sqref="B20:D50">
    <cfRule type="expression" dxfId="8" priority="4" stopIfTrue="1">
      <formula>TEXT(#REF!,"ddd")="Sat"</formula>
    </cfRule>
    <cfRule type="expression" dxfId="7" priority="5" stopIfTrue="1">
      <formula>TEXT(#REF!,"ddd")="Sun"</formula>
    </cfRule>
  </conditionalFormatting>
  <conditionalFormatting sqref="E20:E50">
    <cfRule type="expression" dxfId="6" priority="1" stopIfTrue="1">
      <formula>TEXT(#REF!,"ddd")="Sat"</formula>
    </cfRule>
    <cfRule type="expression" dxfId="5"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C00-000000000000}">
      <formula1>Months</formula1>
    </dataValidation>
    <dataValidation allowBlank="1" showErrorMessage="1" sqref="D20:E50" xr:uid="{00000000-0002-0000-0C00-000001000000}"/>
    <dataValidation type="list" allowBlank="1" showInputMessage="1" showErrorMessage="1" errorTitle="Input Not Allowed" error="Please enter one of these choices:_x000a_Worked_x000a_Day Off_x000a_Vacation_x000a_Sick Day_x000a_Holiday" sqref="C20:C50" xr:uid="{00000000-0002-0000-0C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81927" r:id="rId10" name="Check Box 7">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81928" r:id="rId11" name="Check Box 8">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29" r:id="rId12" name="Check Box 9">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30" r:id="rId13" name="Check Box 10">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1931" r:id="rId14" name="Check Box 11">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6.14062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44531</v>
      </c>
      <c r="G5" s="68"/>
      <c r="I5" s="63"/>
      <c r="J5" s="64"/>
      <c r="K5" s="61"/>
    </row>
    <row r="6" spans="1:11" x14ac:dyDescent="0.2">
      <c r="A6" s="55" t="s">
        <v>29</v>
      </c>
      <c r="B6" s="136">
        <f>+Jan!B6</f>
        <v>0</v>
      </c>
      <c r="C6" s="136"/>
      <c r="D6" s="136"/>
      <c r="F6" s="75" t="str">
        <f xml:space="preserve"> IF(F5&lt;&gt;'MASTOR CONTROLS'!G3,"Due " &amp; TEXT(DATE(1,MONTH(B20)+1,1),"mmmm") &amp; " 3rd.","")</f>
        <v>Due January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44531</v>
      </c>
      <c r="C20" s="98"/>
      <c r="D20" s="105">
        <f>IF(C20="Vacation", 1,0)</f>
        <v>0</v>
      </c>
      <c r="E20" s="105">
        <f>IF(C20="Sick Day", 1,0)</f>
        <v>0</v>
      </c>
      <c r="G20" s="87"/>
      <c r="H20" s="87"/>
      <c r="I20" s="95"/>
      <c r="J20" s="87"/>
      <c r="K20" s="91"/>
    </row>
    <row r="21" spans="2:11" s="55" customFormat="1" x14ac:dyDescent="0.2">
      <c r="B21" s="97">
        <f>IF(C6&lt;&gt;'MASTOR CONTROLS'!D3,B20+1,"")</f>
        <v>44532</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44533</v>
      </c>
      <c r="C22" s="98"/>
      <c r="D22" s="105">
        <f t="shared" si="0"/>
        <v>0</v>
      </c>
      <c r="E22" s="105">
        <f t="shared" si="1"/>
        <v>0</v>
      </c>
      <c r="G22" s="87"/>
      <c r="H22" s="87"/>
      <c r="I22" s="95"/>
      <c r="J22" s="87"/>
      <c r="K22" s="91"/>
    </row>
    <row r="23" spans="2:11" s="55" customFormat="1" x14ac:dyDescent="0.2">
      <c r="B23" s="97">
        <f>IF(C6&lt;&gt;'MASTOR CONTROLS'!D3,B22+1,"")</f>
        <v>44534</v>
      </c>
      <c r="C23" s="98"/>
      <c r="D23" s="105">
        <f>IF(C23="Vacation", 1,0)</f>
        <v>0</v>
      </c>
      <c r="E23" s="105">
        <f t="shared" si="1"/>
        <v>0</v>
      </c>
      <c r="G23" s="76"/>
      <c r="H23" s="57"/>
      <c r="I23" s="99"/>
      <c r="J23" s="57"/>
    </row>
    <row r="24" spans="2:11" s="55" customFormat="1" x14ac:dyDescent="0.2">
      <c r="B24" s="97">
        <f>IF(C6&lt;&gt;'MASTOR CONTROLS'!D3,B23+1,"")</f>
        <v>44535</v>
      </c>
      <c r="C24" s="98"/>
      <c r="D24" s="105">
        <f>IF(C24="Vacation", 1,0)</f>
        <v>0</v>
      </c>
      <c r="E24" s="105">
        <f t="shared" si="1"/>
        <v>0</v>
      </c>
      <c r="G24" s="76"/>
      <c r="H24" s="57"/>
      <c r="I24" s="99"/>
      <c r="J24" s="57"/>
    </row>
    <row r="25" spans="2:11" s="55" customFormat="1" x14ac:dyDescent="0.2">
      <c r="B25" s="97">
        <f>IF(C6&lt;&gt;'MASTOR CONTROLS'!D3,B24+1,"")</f>
        <v>44536</v>
      </c>
      <c r="C25" s="98"/>
      <c r="D25" s="105">
        <f t="shared" ref="D25:D50" si="2">IF(C25="Vacation", 1,0)</f>
        <v>0</v>
      </c>
      <c r="E25" s="105">
        <f t="shared" si="1"/>
        <v>0</v>
      </c>
      <c r="G25" s="76"/>
      <c r="H25" s="57"/>
      <c r="I25" s="99"/>
      <c r="J25" s="57"/>
    </row>
    <row r="26" spans="2:11" s="55" customFormat="1" x14ac:dyDescent="0.2">
      <c r="B26" s="97">
        <f>IF(C6&lt;&gt;'MASTOR CONTROLS'!D3,B25+1,"")</f>
        <v>44537</v>
      </c>
      <c r="C26" s="98"/>
      <c r="D26" s="105">
        <f t="shared" si="2"/>
        <v>0</v>
      </c>
      <c r="E26" s="105">
        <f t="shared" si="1"/>
        <v>0</v>
      </c>
      <c r="G26" s="57"/>
      <c r="H26" s="57"/>
      <c r="I26" s="99"/>
      <c r="J26" s="57"/>
    </row>
    <row r="27" spans="2:11" s="55" customFormat="1" x14ac:dyDescent="0.2">
      <c r="B27" s="97">
        <f>IF(C6&lt;&gt;'MASTOR CONTROLS'!D3,B26+1,"")</f>
        <v>44538</v>
      </c>
      <c r="C27" s="98"/>
      <c r="D27" s="105">
        <f t="shared" si="2"/>
        <v>0</v>
      </c>
      <c r="E27" s="105">
        <f t="shared" si="1"/>
        <v>0</v>
      </c>
      <c r="G27" s="57"/>
      <c r="H27" s="57"/>
      <c r="I27" s="99"/>
      <c r="J27" s="57"/>
    </row>
    <row r="28" spans="2:11" s="55" customFormat="1" x14ac:dyDescent="0.2">
      <c r="B28" s="97">
        <f>IF(C6&lt;&gt;'MASTOR CONTROLS'!D3,B27+1,"")</f>
        <v>44539</v>
      </c>
      <c r="C28" s="98"/>
      <c r="D28" s="105">
        <f t="shared" si="2"/>
        <v>0</v>
      </c>
      <c r="E28" s="105">
        <f t="shared" si="1"/>
        <v>0</v>
      </c>
      <c r="G28" s="57"/>
      <c r="H28" s="57"/>
      <c r="I28" s="99"/>
      <c r="J28" s="57"/>
    </row>
    <row r="29" spans="2:11" s="55" customFormat="1" x14ac:dyDescent="0.2">
      <c r="B29" s="97">
        <f>IF(C6&lt;&gt;'MASTOR CONTROLS'!D3,B28+1,"")</f>
        <v>44540</v>
      </c>
      <c r="C29" s="98"/>
      <c r="D29" s="105">
        <f t="shared" si="2"/>
        <v>0</v>
      </c>
      <c r="E29" s="105">
        <f t="shared" si="1"/>
        <v>0</v>
      </c>
      <c r="G29" s="57"/>
      <c r="H29" s="57"/>
      <c r="I29" s="99"/>
      <c r="J29" s="57"/>
    </row>
    <row r="30" spans="2:11" s="55" customFormat="1" x14ac:dyDescent="0.2">
      <c r="B30" s="97">
        <f>IF(C6&lt;&gt;'MASTOR CONTROLS'!D3,B29+1,"")</f>
        <v>44541</v>
      </c>
      <c r="C30" s="98"/>
      <c r="D30" s="105">
        <f t="shared" si="2"/>
        <v>0</v>
      </c>
      <c r="E30" s="105">
        <f t="shared" si="1"/>
        <v>0</v>
      </c>
      <c r="G30" s="57"/>
      <c r="H30" s="57"/>
      <c r="I30" s="99"/>
      <c r="J30" s="57"/>
    </row>
    <row r="31" spans="2:11" s="55" customFormat="1" x14ac:dyDescent="0.2">
      <c r="B31" s="97">
        <f>IF(C6&lt;&gt;'MASTOR CONTROLS'!D3,B30+1,"")</f>
        <v>44542</v>
      </c>
      <c r="C31" s="98"/>
      <c r="D31" s="105">
        <f t="shared" si="2"/>
        <v>0</v>
      </c>
      <c r="E31" s="105">
        <f t="shared" si="1"/>
        <v>0</v>
      </c>
      <c r="G31" s="57"/>
      <c r="H31" s="57"/>
      <c r="I31" s="99"/>
      <c r="J31" s="57"/>
    </row>
    <row r="32" spans="2:11" s="55" customFormat="1" x14ac:dyDescent="0.2">
      <c r="B32" s="97">
        <f>IF(C6&lt;&gt;'MASTOR CONTROLS'!D3,B31+1,"")</f>
        <v>44543</v>
      </c>
      <c r="C32" s="98"/>
      <c r="D32" s="105">
        <f t="shared" si="2"/>
        <v>0</v>
      </c>
      <c r="E32" s="105">
        <f t="shared" si="1"/>
        <v>0</v>
      </c>
      <c r="G32" s="57"/>
      <c r="H32" s="57"/>
      <c r="I32" s="99"/>
      <c r="J32" s="57"/>
    </row>
    <row r="33" spans="2:10" s="55" customFormat="1" x14ac:dyDescent="0.2">
      <c r="B33" s="97">
        <f>IF(C6&lt;&gt;'MASTOR CONTROLS'!D3,B32+1,"")</f>
        <v>44544</v>
      </c>
      <c r="C33" s="98"/>
      <c r="D33" s="105">
        <f t="shared" si="2"/>
        <v>0</v>
      </c>
      <c r="E33" s="105">
        <f t="shared" si="1"/>
        <v>0</v>
      </c>
      <c r="G33" s="57"/>
      <c r="H33" s="57"/>
      <c r="I33" s="99"/>
      <c r="J33" s="57"/>
    </row>
    <row r="34" spans="2:10" s="55" customFormat="1" x14ac:dyDescent="0.2">
      <c r="B34" s="97">
        <f>IF(C6&lt;&gt;'MASTOR CONTROLS'!D3,B33+1,"")</f>
        <v>44545</v>
      </c>
      <c r="C34" s="98"/>
      <c r="D34" s="105">
        <f t="shared" si="2"/>
        <v>0</v>
      </c>
      <c r="E34" s="105">
        <f t="shared" si="1"/>
        <v>0</v>
      </c>
      <c r="G34" s="57"/>
      <c r="H34" s="57"/>
      <c r="I34" s="99"/>
      <c r="J34" s="57"/>
    </row>
    <row r="35" spans="2:10" s="55" customFormat="1" x14ac:dyDescent="0.2">
      <c r="B35" s="97">
        <f>IF(C6&lt;&gt;'MASTOR CONTROLS'!D3,B34+1,"")</f>
        <v>44546</v>
      </c>
      <c r="C35" s="98"/>
      <c r="D35" s="105">
        <f t="shared" si="2"/>
        <v>0</v>
      </c>
      <c r="E35" s="105">
        <f>IF(C35="Sick Day", 1,0)</f>
        <v>0</v>
      </c>
      <c r="G35" s="57"/>
      <c r="H35" s="57"/>
      <c r="I35" s="99"/>
      <c r="J35" s="57"/>
    </row>
    <row r="36" spans="2:10" s="55" customFormat="1" x14ac:dyDescent="0.2">
      <c r="B36" s="97">
        <f>IF(C6&lt;&gt;'MASTOR CONTROLS'!D3,B35+1,"")</f>
        <v>44547</v>
      </c>
      <c r="C36" s="98"/>
      <c r="D36" s="105">
        <f t="shared" si="2"/>
        <v>0</v>
      </c>
      <c r="E36" s="105">
        <f t="shared" si="1"/>
        <v>0</v>
      </c>
      <c r="G36" s="57"/>
      <c r="H36" s="57"/>
      <c r="I36" s="99"/>
      <c r="J36" s="57"/>
    </row>
    <row r="37" spans="2:10" s="55" customFormat="1" x14ac:dyDescent="0.2">
      <c r="B37" s="97">
        <f>IF(C6&lt;&gt;'MASTOR CONTROLS'!D3,B36+1,"")</f>
        <v>44548</v>
      </c>
      <c r="C37" s="98"/>
      <c r="D37" s="105">
        <f t="shared" si="2"/>
        <v>0</v>
      </c>
      <c r="E37" s="105">
        <f t="shared" si="1"/>
        <v>0</v>
      </c>
      <c r="G37" s="57"/>
      <c r="H37" s="57"/>
      <c r="I37" s="99"/>
      <c r="J37" s="57"/>
    </row>
    <row r="38" spans="2:10" s="55" customFormat="1" x14ac:dyDescent="0.2">
      <c r="B38" s="97">
        <f>IF(C6&lt;&gt;'MASTOR CONTROLS'!D3,B37+1,"")</f>
        <v>44549</v>
      </c>
      <c r="C38" s="98"/>
      <c r="D38" s="105">
        <f t="shared" si="2"/>
        <v>0</v>
      </c>
      <c r="E38" s="105">
        <f t="shared" si="1"/>
        <v>0</v>
      </c>
      <c r="G38" s="57"/>
      <c r="H38" s="57"/>
      <c r="I38" s="99"/>
      <c r="J38" s="57"/>
    </row>
    <row r="39" spans="2:10" s="55" customFormat="1" x14ac:dyDescent="0.2">
      <c r="B39" s="97">
        <f>IF(C6&lt;&gt;'MASTOR CONTROLS'!D3,B38+1,"")</f>
        <v>44550</v>
      </c>
      <c r="C39" s="98"/>
      <c r="D39" s="105">
        <f t="shared" si="2"/>
        <v>0</v>
      </c>
      <c r="E39" s="105">
        <f t="shared" si="1"/>
        <v>0</v>
      </c>
      <c r="G39" s="57"/>
      <c r="H39" s="57"/>
      <c r="I39" s="99"/>
      <c r="J39" s="57"/>
    </row>
    <row r="40" spans="2:10" s="55" customFormat="1" x14ac:dyDescent="0.2">
      <c r="B40" s="97">
        <f>IF(C6&lt;&gt;'MASTOR CONTROLS'!D3,B39+1,"")</f>
        <v>44551</v>
      </c>
      <c r="C40" s="98"/>
      <c r="D40" s="105">
        <f t="shared" si="2"/>
        <v>0</v>
      </c>
      <c r="E40" s="105">
        <f t="shared" si="1"/>
        <v>0</v>
      </c>
      <c r="G40" s="57"/>
      <c r="H40" s="57"/>
      <c r="I40" s="99"/>
      <c r="J40" s="57"/>
    </row>
    <row r="41" spans="2:10" s="55" customFormat="1" x14ac:dyDescent="0.2">
      <c r="B41" s="97">
        <f>IF(C6&lt;&gt;'MASTOR CONTROLS'!D3,B40+1,"")</f>
        <v>44552</v>
      </c>
      <c r="C41" s="98"/>
      <c r="D41" s="105">
        <f t="shared" si="2"/>
        <v>0</v>
      </c>
      <c r="E41" s="105">
        <f t="shared" si="1"/>
        <v>0</v>
      </c>
      <c r="G41" s="57"/>
      <c r="H41" s="57"/>
      <c r="I41" s="99"/>
      <c r="J41" s="57"/>
    </row>
    <row r="42" spans="2:10" s="55" customFormat="1" x14ac:dyDescent="0.2">
      <c r="B42" s="97">
        <f>IF(C6&lt;&gt;'MASTOR CONTROLS'!D3,B41+1,"")</f>
        <v>44553</v>
      </c>
      <c r="C42" s="98"/>
      <c r="D42" s="105">
        <f t="shared" si="2"/>
        <v>0</v>
      </c>
      <c r="E42" s="105">
        <f t="shared" si="1"/>
        <v>0</v>
      </c>
      <c r="G42" s="57"/>
      <c r="H42" s="57"/>
      <c r="I42" s="99"/>
      <c r="J42" s="57"/>
    </row>
    <row r="43" spans="2:10" s="55" customFormat="1" x14ac:dyDescent="0.2">
      <c r="B43" s="97">
        <f>IF(C6&lt;&gt;'MASTOR CONTROLS'!D3,B42+1,"")</f>
        <v>44554</v>
      </c>
      <c r="C43" s="98"/>
      <c r="D43" s="105">
        <f t="shared" si="2"/>
        <v>0</v>
      </c>
      <c r="E43" s="105">
        <f t="shared" si="1"/>
        <v>0</v>
      </c>
      <c r="G43" s="57"/>
      <c r="H43" s="57"/>
      <c r="I43" s="99"/>
      <c r="J43" s="57"/>
    </row>
    <row r="44" spans="2:10" s="55" customFormat="1" x14ac:dyDescent="0.2">
      <c r="B44" s="97">
        <f>IF(C6&lt;&gt;'MASTOR CONTROLS'!D3,B43+1,"")</f>
        <v>44555</v>
      </c>
      <c r="C44" s="98"/>
      <c r="D44" s="105">
        <f t="shared" si="2"/>
        <v>0</v>
      </c>
      <c r="E44" s="105">
        <f t="shared" si="1"/>
        <v>0</v>
      </c>
      <c r="G44" s="57"/>
      <c r="H44" s="57"/>
      <c r="I44" s="99"/>
      <c r="J44" s="57"/>
    </row>
    <row r="45" spans="2:10" s="55" customFormat="1" x14ac:dyDescent="0.2">
      <c r="B45" s="97">
        <f>IF(C6&lt;&gt;'MASTOR CONTROLS'!D3,B44+1,"")</f>
        <v>44556</v>
      </c>
      <c r="C45" s="98"/>
      <c r="D45" s="105">
        <f t="shared" si="2"/>
        <v>0</v>
      </c>
      <c r="E45" s="105">
        <f t="shared" si="1"/>
        <v>0</v>
      </c>
      <c r="G45" s="57"/>
      <c r="H45" s="57"/>
      <c r="I45" s="99"/>
      <c r="J45" s="57"/>
    </row>
    <row r="46" spans="2:10" s="55" customFormat="1" x14ac:dyDescent="0.2">
      <c r="B46" s="97">
        <f>IF(C6&lt;&gt;'MASTOR CONTROLS'!D3,B45+1,"")</f>
        <v>44557</v>
      </c>
      <c r="C46" s="98"/>
      <c r="D46" s="105">
        <f t="shared" si="2"/>
        <v>0</v>
      </c>
      <c r="E46" s="105">
        <f t="shared" si="1"/>
        <v>0</v>
      </c>
      <c r="G46" s="57"/>
      <c r="H46" s="100"/>
      <c r="I46" s="99"/>
      <c r="J46" s="57"/>
    </row>
    <row r="47" spans="2:10" s="55" customFormat="1" x14ac:dyDescent="0.2">
      <c r="B47" s="97">
        <f>IF(C6&lt;&gt;'MASTOR CONTROLS'!D3,B46+1,"")</f>
        <v>44558</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v>43100</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L12o7LHKVbiP0yIdI75jI403Lct3P36/rdMzLmE591KBLvfjf+T/0Rk0HgxcCid6DLR1VQKcmKk5ERKRSmJ5oA==" saltValue="0VfV/tvcPKv1I+TJ7gA4/Q=="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4" priority="3" stopIfTrue="1" operator="notBetween">
      <formula>0</formula>
      <formula>100000000</formula>
    </cfRule>
  </conditionalFormatting>
  <conditionalFormatting sqref="B20:D50">
    <cfRule type="expression" dxfId="3" priority="4" stopIfTrue="1">
      <formula>TEXT(#REF!,"ddd")="Sat"</formula>
    </cfRule>
    <cfRule type="expression" dxfId="2" priority="5" stopIfTrue="1">
      <formula>TEXT(#REF!,"ddd")="Sun"</formula>
    </cfRule>
  </conditionalFormatting>
  <conditionalFormatting sqref="E20:E50">
    <cfRule type="expression" dxfId="1" priority="1" stopIfTrue="1">
      <formula>TEXT(#REF!,"ddd")="Sat"</formula>
    </cfRule>
    <cfRule type="expression" dxfId="0" priority="2" stopIfTrue="1">
      <formula>TEXT(#REF!,"ddd")="Sun"</formula>
    </cfRule>
  </conditionalFormatting>
  <dataValidations xWindow="575" yWindow="425" count="3">
    <dataValidation type="list" errorTitle="Select Month" error="Please pick a month from the list." promptTitle="Select Month You Are Reporting" prompt="Select the month you are reporting from the drop-down list." sqref="F5" xr:uid="{00000000-0002-0000-0D00-000000000000}">
      <formula1>Months</formula1>
    </dataValidation>
    <dataValidation allowBlank="1" showErrorMessage="1" sqref="D20:E50" xr:uid="{00000000-0002-0000-0D00-000001000000}"/>
    <dataValidation type="list" allowBlank="1" showInputMessage="1" showErrorMessage="1" errorTitle="Input Not Allowed" error="Please enter one of these choices:_x000a_Worked_x000a_Day Off_x000a_Vacation_x000a_Sick Day_x000a_Holiday" sqref="C20:C50" xr:uid="{00000000-0002-0000-0D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sheetPr>
  <dimension ref="A1:N23"/>
  <sheetViews>
    <sheetView showGridLines="0" workbookViewId="0">
      <selection activeCell="D6" sqref="D6"/>
    </sheetView>
  </sheetViews>
  <sheetFormatPr defaultColWidth="8.85546875" defaultRowHeight="12.75" x14ac:dyDescent="0.2"/>
  <cols>
    <col min="1" max="1" width="10" customWidth="1"/>
    <col min="2" max="2" width="24.28515625" bestFit="1" customWidth="1"/>
    <col min="3" max="4" width="8.7109375" customWidth="1"/>
    <col min="5" max="5" width="8.85546875" customWidth="1"/>
    <col min="6" max="6" width="8" customWidth="1"/>
    <col min="7" max="7" width="17" customWidth="1"/>
    <col min="8" max="8" width="5.140625" customWidth="1"/>
    <col min="9" max="9" width="18" bestFit="1" customWidth="1"/>
    <col min="10" max="10" width="8.85546875" customWidth="1"/>
    <col min="11" max="11" width="15.85546875" customWidth="1"/>
    <col min="12" max="12" width="10.28515625" bestFit="1" customWidth="1"/>
  </cols>
  <sheetData>
    <row r="1" spans="1:14" x14ac:dyDescent="0.2">
      <c r="A1" s="150" t="s">
        <v>4</v>
      </c>
      <c r="B1" s="151"/>
      <c r="C1" s="151"/>
      <c r="D1" s="152"/>
      <c r="F1" s="150" t="s">
        <v>5</v>
      </c>
      <c r="G1" s="151"/>
      <c r="H1" s="151"/>
      <c r="I1" s="152"/>
    </row>
    <row r="2" spans="1:14" ht="15" x14ac:dyDescent="0.2">
      <c r="A2" s="16"/>
      <c r="B2" s="9"/>
      <c r="C2" s="9"/>
      <c r="D2" s="17"/>
      <c r="F2" s="18"/>
      <c r="G2" s="51"/>
      <c r="H2" s="8"/>
      <c r="I2" s="19" t="str">
        <f>IF(G2&gt;1,VLOOKUP(G2,F3:I15,2),"")</f>
        <v/>
      </c>
      <c r="J2" s="1" t="str">
        <f>IF(G2&gt;1,VLOOKUP(G2,F3:I15,4),"")</f>
        <v/>
      </c>
    </row>
    <row r="3" spans="1:14" ht="15" x14ac:dyDescent="0.2">
      <c r="A3" s="27">
        <v>1</v>
      </c>
      <c r="B3" s="4" t="s">
        <v>14</v>
      </c>
      <c r="C3" s="10" t="s">
        <v>2</v>
      </c>
      <c r="D3" s="28" t="s">
        <v>3</v>
      </c>
      <c r="F3" s="21">
        <v>1</v>
      </c>
      <c r="G3" s="54" t="s">
        <v>13</v>
      </c>
      <c r="H3" s="8"/>
      <c r="I3" s="20"/>
    </row>
    <row r="4" spans="1:14" x14ac:dyDescent="0.2">
      <c r="A4" s="39">
        <v>2</v>
      </c>
      <c r="B4" s="40" t="s">
        <v>20</v>
      </c>
      <c r="C4" s="41"/>
      <c r="D4" s="42">
        <f>ROUND(D5*0.5,0)</f>
        <v>0</v>
      </c>
      <c r="F4" s="35">
        <v>2</v>
      </c>
      <c r="G4" s="53">
        <v>44197</v>
      </c>
      <c r="H4" s="36"/>
      <c r="I4" s="37">
        <f>G5-1</f>
        <v>44227</v>
      </c>
    </row>
    <row r="5" spans="1:14" x14ac:dyDescent="0.2">
      <c r="A5" s="27">
        <v>3</v>
      </c>
      <c r="B5" s="2" t="s">
        <v>21</v>
      </c>
      <c r="C5" s="14"/>
      <c r="D5" s="52">
        <v>0</v>
      </c>
      <c r="F5" s="21">
        <v>3</v>
      </c>
      <c r="G5" s="6">
        <f t="shared" ref="G5:G16" si="0">DATE(YEAR(G4),MONTH(G4)+1,1)</f>
        <v>44228</v>
      </c>
      <c r="H5" s="7"/>
      <c r="I5" s="22">
        <f t="shared" ref="I5:I15" si="1">G6-1</f>
        <v>44255</v>
      </c>
      <c r="K5" s="15"/>
    </row>
    <row r="6" spans="1:14" x14ac:dyDescent="0.2">
      <c r="A6" s="39">
        <v>4</v>
      </c>
      <c r="B6" s="43" t="s">
        <v>16</v>
      </c>
      <c r="C6" s="41">
        <f>ROUND(D4,0)</f>
        <v>0</v>
      </c>
      <c r="D6" s="42"/>
      <c r="F6" s="35">
        <v>4</v>
      </c>
      <c r="G6" s="38">
        <f t="shared" si="0"/>
        <v>44256</v>
      </c>
      <c r="H6" s="36"/>
      <c r="I6" s="37">
        <f t="shared" si="1"/>
        <v>44286</v>
      </c>
    </row>
    <row r="7" spans="1:14" ht="12.75" customHeight="1" x14ac:dyDescent="0.2">
      <c r="A7" s="27">
        <v>5</v>
      </c>
      <c r="B7" s="4" t="s">
        <v>17</v>
      </c>
      <c r="C7" s="14">
        <f>D5</f>
        <v>0</v>
      </c>
      <c r="D7" s="29"/>
      <c r="F7" s="21">
        <v>5</v>
      </c>
      <c r="G7" s="6">
        <f t="shared" si="0"/>
        <v>44287</v>
      </c>
      <c r="H7" s="7"/>
      <c r="I7" s="22">
        <f t="shared" si="1"/>
        <v>44316</v>
      </c>
    </row>
    <row r="8" spans="1:14" x14ac:dyDescent="0.2">
      <c r="A8" s="39">
        <v>6</v>
      </c>
      <c r="B8" s="43" t="s">
        <v>18</v>
      </c>
      <c r="C8" s="41">
        <f>C9*0.5</f>
        <v>0</v>
      </c>
      <c r="D8" s="42"/>
      <c r="F8" s="35">
        <v>6</v>
      </c>
      <c r="G8" s="38">
        <f t="shared" si="0"/>
        <v>44317</v>
      </c>
      <c r="H8" s="36"/>
      <c r="I8" s="37">
        <f t="shared" si="1"/>
        <v>44347</v>
      </c>
      <c r="L8" s="13"/>
      <c r="M8" s="12"/>
      <c r="N8" s="12"/>
    </row>
    <row r="9" spans="1:14" x14ac:dyDescent="0.2">
      <c r="A9" s="27">
        <v>7</v>
      </c>
      <c r="B9" s="4" t="s">
        <v>19</v>
      </c>
      <c r="C9" s="52">
        <v>0</v>
      </c>
      <c r="D9" s="29"/>
      <c r="F9" s="21">
        <v>7</v>
      </c>
      <c r="G9" s="6">
        <f t="shared" si="0"/>
        <v>44348</v>
      </c>
      <c r="H9" s="7"/>
      <c r="I9" s="22">
        <f t="shared" si="1"/>
        <v>44377</v>
      </c>
      <c r="L9" s="13"/>
      <c r="M9" s="12"/>
      <c r="N9" s="12"/>
    </row>
    <row r="10" spans="1:14" x14ac:dyDescent="0.2">
      <c r="A10" s="39">
        <v>8</v>
      </c>
      <c r="B10" s="40" t="s">
        <v>0</v>
      </c>
      <c r="C10" s="41">
        <f>ROUND(C8-D10,0)</f>
        <v>0</v>
      </c>
      <c r="D10" s="42">
        <f>ROUND(D4,0)</f>
        <v>0</v>
      </c>
      <c r="F10" s="35">
        <v>8</v>
      </c>
      <c r="G10" s="38">
        <f t="shared" si="0"/>
        <v>44378</v>
      </c>
      <c r="H10" s="36"/>
      <c r="I10" s="37">
        <f t="shared" si="1"/>
        <v>44408</v>
      </c>
      <c r="L10" s="13"/>
      <c r="M10" s="12"/>
      <c r="N10" s="12"/>
    </row>
    <row r="11" spans="1:14" x14ac:dyDescent="0.2">
      <c r="A11" s="30">
        <v>9</v>
      </c>
      <c r="B11" s="31" t="s">
        <v>1</v>
      </c>
      <c r="C11" s="32">
        <f>C9-D11</f>
        <v>0</v>
      </c>
      <c r="D11" s="33">
        <f>D5</f>
        <v>0</v>
      </c>
      <c r="F11" s="21">
        <v>9</v>
      </c>
      <c r="G11" s="6">
        <f t="shared" si="0"/>
        <v>44409</v>
      </c>
      <c r="H11" s="7"/>
      <c r="I11" s="22">
        <f t="shared" si="1"/>
        <v>44439</v>
      </c>
      <c r="L11" s="13"/>
      <c r="M11" s="12"/>
      <c r="N11" s="12"/>
    </row>
    <row r="12" spans="1:14" x14ac:dyDescent="0.2">
      <c r="A12" s="11"/>
      <c r="B12" s="2"/>
      <c r="C12" s="3"/>
      <c r="D12" s="5"/>
      <c r="F12" s="35">
        <v>10</v>
      </c>
      <c r="G12" s="38">
        <f t="shared" si="0"/>
        <v>44440</v>
      </c>
      <c r="H12" s="36"/>
      <c r="I12" s="37">
        <f t="shared" si="1"/>
        <v>44469</v>
      </c>
      <c r="L12" s="13"/>
      <c r="M12" s="12"/>
      <c r="N12" s="12"/>
    </row>
    <row r="13" spans="1:14" x14ac:dyDescent="0.2">
      <c r="A13" s="11"/>
      <c r="B13" s="2"/>
      <c r="C13" s="3"/>
      <c r="D13" s="5"/>
      <c r="F13" s="21">
        <v>11</v>
      </c>
      <c r="G13" s="6">
        <f t="shared" si="0"/>
        <v>44470</v>
      </c>
      <c r="H13" s="7"/>
      <c r="I13" s="22">
        <f t="shared" si="1"/>
        <v>44500</v>
      </c>
      <c r="L13" s="13"/>
      <c r="M13" s="12"/>
      <c r="N13" s="12"/>
    </row>
    <row r="14" spans="1:14" x14ac:dyDescent="0.2">
      <c r="A14" s="153" t="s">
        <v>24</v>
      </c>
      <c r="B14" s="153"/>
      <c r="C14" s="153"/>
      <c r="D14" s="153"/>
      <c r="F14" s="35">
        <v>12</v>
      </c>
      <c r="G14" s="38">
        <f t="shared" si="0"/>
        <v>44501</v>
      </c>
      <c r="H14" s="36"/>
      <c r="I14" s="37">
        <f t="shared" si="1"/>
        <v>44530</v>
      </c>
      <c r="L14" s="13"/>
      <c r="M14" s="12"/>
      <c r="N14" s="12"/>
    </row>
    <row r="15" spans="1:14" x14ac:dyDescent="0.2">
      <c r="A15" s="153"/>
      <c r="B15" s="153"/>
      <c r="C15" s="153"/>
      <c r="D15" s="153"/>
      <c r="F15" s="23">
        <v>13</v>
      </c>
      <c r="G15" s="24">
        <f t="shared" si="0"/>
        <v>44531</v>
      </c>
      <c r="H15" s="25"/>
      <c r="I15" s="26">
        <f t="shared" si="1"/>
        <v>44561</v>
      </c>
      <c r="L15" s="13"/>
      <c r="M15" s="12"/>
      <c r="N15" s="12"/>
    </row>
    <row r="16" spans="1:14" x14ac:dyDescent="0.2">
      <c r="A16" s="153"/>
      <c r="B16" s="153"/>
      <c r="C16" s="153"/>
      <c r="D16" s="153"/>
      <c r="G16" s="34">
        <f t="shared" si="0"/>
        <v>44562</v>
      </c>
      <c r="L16" s="13"/>
      <c r="M16" s="12"/>
      <c r="N16" s="12"/>
    </row>
    <row r="17" spans="1:14" x14ac:dyDescent="0.2">
      <c r="A17" s="153"/>
      <c r="B17" s="153"/>
      <c r="C17" s="153"/>
      <c r="D17" s="153"/>
      <c r="L17" s="13"/>
      <c r="M17" s="12"/>
      <c r="N17" s="12"/>
    </row>
    <row r="18" spans="1:14" x14ac:dyDescent="0.2">
      <c r="A18" s="153"/>
      <c r="B18" s="153"/>
      <c r="C18" s="153"/>
      <c r="D18" s="153"/>
    </row>
    <row r="19" spans="1:14" x14ac:dyDescent="0.2">
      <c r="A19" s="153"/>
      <c r="B19" s="153"/>
      <c r="C19" s="153"/>
      <c r="D19" s="153"/>
    </row>
    <row r="20" spans="1:14" x14ac:dyDescent="0.2">
      <c r="A20" s="153"/>
      <c r="B20" s="153"/>
      <c r="C20" s="153"/>
      <c r="D20" s="153"/>
    </row>
    <row r="21" spans="1:14" x14ac:dyDescent="0.2">
      <c r="A21" s="153"/>
      <c r="B21" s="153"/>
      <c r="C21" s="153"/>
      <c r="D21" s="153"/>
    </row>
    <row r="22" spans="1:14" x14ac:dyDescent="0.2">
      <c r="A22" s="153"/>
      <c r="B22" s="153"/>
      <c r="C22" s="153"/>
      <c r="D22" s="153"/>
    </row>
    <row r="23" spans="1:14" x14ac:dyDescent="0.2">
      <c r="A23" s="153"/>
      <c r="B23" s="153"/>
      <c r="C23" s="153"/>
      <c r="D23" s="153"/>
    </row>
  </sheetData>
  <sheetProtection password="997B" sheet="1" formatCells="0" formatColumns="0" formatRows="0" insertColumns="0" insertRows="0" insertHyperlinks="0" deleteColumns="0" deleteRows="0" sort="0" autoFilter="0"/>
  <mergeCells count="3">
    <mergeCell ref="A1:D1"/>
    <mergeCell ref="F1:I1"/>
    <mergeCell ref="A14:D23"/>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57"/>
  </sheetPr>
  <dimension ref="A1:K62"/>
  <sheetViews>
    <sheetView tabSelected="1" zoomScaleNormal="93" zoomScalePageLayoutView="93" workbookViewId="0">
      <pane ySplit="13" topLeftCell="A14" activePane="bottomLeft" state="frozen"/>
      <selection activeCell="A18" sqref="A18"/>
      <selection pane="bottomLeft" activeCell="B5" sqref="B5:D5"/>
    </sheetView>
  </sheetViews>
  <sheetFormatPr defaultColWidth="15.140625" defaultRowHeight="12.75" x14ac:dyDescent="0.2"/>
  <cols>
    <col min="1" max="1" width="12" style="67" customWidth="1"/>
    <col min="2" max="2" width="14.5703125" style="78" customWidth="1"/>
    <col min="3" max="3" width="24.85546875" style="44" customWidth="1"/>
    <col min="4" max="4" width="14.5703125" style="67" bestFit="1" customWidth="1"/>
    <col min="5" max="5" width="14.85546875" style="44" customWidth="1"/>
    <col min="6" max="6" width="15.7109375" style="44" customWidth="1"/>
    <col min="7" max="7" width="10.7109375" style="44" customWidth="1"/>
    <col min="8" max="8" width="7.85546875" style="44" customWidth="1"/>
    <col min="9" max="9" width="8.42578125" style="44" hidden="1" customWidth="1"/>
    <col min="10" max="11" width="8.42578125" style="44" customWidth="1"/>
    <col min="12" max="237" width="8.85546875" style="44" customWidth="1"/>
    <col min="238" max="238" width="20.140625" style="44" bestFit="1" customWidth="1"/>
    <col min="239" max="241" width="8.85546875" style="44" customWidth="1"/>
    <col min="242" max="242" width="15.28515625" style="44" bestFit="1" customWidth="1"/>
    <col min="243" max="243" width="8.85546875" style="44" customWidth="1"/>
    <col min="244" max="16384" width="15.140625" style="44"/>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x14ac:dyDescent="0.2">
      <c r="A2" s="122" t="s">
        <v>44</v>
      </c>
      <c r="B2" s="123"/>
      <c r="C2" s="123"/>
      <c r="D2" s="123"/>
      <c r="E2" s="123"/>
      <c r="F2" s="124"/>
      <c r="G2" s="58"/>
      <c r="H2" s="58"/>
      <c r="I2" s="62"/>
      <c r="J2" s="60"/>
      <c r="K2" s="61"/>
    </row>
    <row r="3" spans="1:11" s="67" customFormat="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c r="C5" s="129"/>
      <c r="D5" s="129"/>
      <c r="F5" s="74">
        <v>44197</v>
      </c>
      <c r="G5" s="68"/>
      <c r="H5" s="70"/>
      <c r="I5" s="63"/>
      <c r="J5" s="64"/>
      <c r="K5" s="61"/>
    </row>
    <row r="6" spans="1:11" x14ac:dyDescent="0.2">
      <c r="A6" s="55" t="s">
        <v>29</v>
      </c>
      <c r="B6" s="136"/>
      <c r="C6" s="136"/>
      <c r="D6" s="136"/>
      <c r="F6" s="75" t="str">
        <f xml:space="preserve"> IF(F5&lt;&gt;'MASTOR CONTROLS'!G3,"Due " &amp; TEXT(DATE(1,MONTH(B20)+1,1),"mmmm") &amp; " 3rd.","")</f>
        <v>Due February 3rd.</v>
      </c>
      <c r="G6" s="77"/>
      <c r="H6" s="77"/>
      <c r="I6" s="63"/>
      <c r="J6" s="64"/>
      <c r="K6" s="61"/>
    </row>
    <row r="7" spans="1:11" x14ac:dyDescent="0.2">
      <c r="A7" s="78"/>
      <c r="B7" s="137"/>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c r="C9" s="131"/>
      <c r="D9" s="131"/>
      <c r="F9" s="65"/>
      <c r="G9" s="65"/>
      <c r="H9" s="65"/>
      <c r="I9" s="63"/>
      <c r="J9" s="64"/>
      <c r="K9" s="61"/>
    </row>
    <row r="10" spans="1:11" s="67" customFormat="1" ht="18.75" customHeight="1" x14ac:dyDescent="0.2">
      <c r="A10" s="73" t="s">
        <v>25</v>
      </c>
      <c r="B10" s="130"/>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s="79" customFormat="1" ht="11.25" customHeight="1" x14ac:dyDescent="0.25">
      <c r="A12" s="81"/>
      <c r="B12" s="81"/>
      <c r="C12" s="81"/>
      <c r="D12" s="81"/>
      <c r="E12" s="81"/>
      <c r="F12" s="81"/>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44197</v>
      </c>
      <c r="C20" s="98"/>
      <c r="D20" s="105">
        <f>IF(C20="Vacation", 1,0)</f>
        <v>0</v>
      </c>
      <c r="E20" s="105">
        <f>IF(C20="Sick Day", 1,0)</f>
        <v>0</v>
      </c>
      <c r="G20" s="87"/>
      <c r="H20" s="87"/>
      <c r="I20" s="95"/>
      <c r="J20" s="87"/>
      <c r="K20" s="91"/>
    </row>
    <row r="21" spans="2:11" s="55" customFormat="1" x14ac:dyDescent="0.2">
      <c r="B21" s="97">
        <f>IF(C6&lt;&gt;'MASTOR CONTROLS'!D3,B20+1,"")</f>
        <v>44198</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44199</v>
      </c>
      <c r="C22" s="98"/>
      <c r="D22" s="105">
        <f t="shared" si="0"/>
        <v>0</v>
      </c>
      <c r="E22" s="105">
        <f t="shared" si="1"/>
        <v>0</v>
      </c>
      <c r="G22" s="87"/>
      <c r="H22" s="87"/>
      <c r="I22" s="95"/>
      <c r="J22" s="87"/>
      <c r="K22" s="91"/>
    </row>
    <row r="23" spans="2:11" s="55" customFormat="1" x14ac:dyDescent="0.2">
      <c r="B23" s="97">
        <f>IF(C6&lt;&gt;'MASTOR CONTROLS'!D3,B22+1,"")</f>
        <v>44200</v>
      </c>
      <c r="C23" s="98"/>
      <c r="D23" s="105">
        <f>IF(C23="Vacation", 1,0)</f>
        <v>0</v>
      </c>
      <c r="E23" s="105">
        <f t="shared" si="1"/>
        <v>0</v>
      </c>
      <c r="G23" s="76"/>
      <c r="H23" s="57"/>
      <c r="I23" s="99"/>
      <c r="J23" s="57"/>
    </row>
    <row r="24" spans="2:11" s="55" customFormat="1" x14ac:dyDescent="0.2">
      <c r="B24" s="97">
        <f>IF(C6&lt;&gt;'MASTOR CONTROLS'!D3,B23+1,"")</f>
        <v>44201</v>
      </c>
      <c r="C24" s="98"/>
      <c r="D24" s="105">
        <f>IF(C24="Vacation", 1,0)</f>
        <v>0</v>
      </c>
      <c r="E24" s="105">
        <f t="shared" si="1"/>
        <v>0</v>
      </c>
      <c r="G24" s="76"/>
      <c r="H24" s="57"/>
      <c r="I24" s="99"/>
      <c r="J24" s="57"/>
    </row>
    <row r="25" spans="2:11" s="55" customFormat="1" x14ac:dyDescent="0.2">
      <c r="B25" s="97">
        <f>IF(C6&lt;&gt;'MASTOR CONTROLS'!D3,B24+1,"")</f>
        <v>44202</v>
      </c>
      <c r="C25" s="98"/>
      <c r="D25" s="105">
        <f t="shared" ref="D25:D50" si="2">IF(C25="Vacation", 1,0)</f>
        <v>0</v>
      </c>
      <c r="E25" s="105">
        <f t="shared" si="1"/>
        <v>0</v>
      </c>
      <c r="G25" s="76"/>
      <c r="H25" s="57"/>
      <c r="I25" s="99"/>
      <c r="J25" s="57"/>
    </row>
    <row r="26" spans="2:11" s="55" customFormat="1" x14ac:dyDescent="0.2">
      <c r="B26" s="97">
        <f>IF(C6&lt;&gt;'MASTOR CONTROLS'!D3,B25+1,"")</f>
        <v>44203</v>
      </c>
      <c r="C26" s="98"/>
      <c r="D26" s="105">
        <f t="shared" si="2"/>
        <v>0</v>
      </c>
      <c r="E26" s="105">
        <f t="shared" si="1"/>
        <v>0</v>
      </c>
      <c r="G26" s="57"/>
      <c r="H26" s="57"/>
      <c r="I26" s="99"/>
      <c r="J26" s="57"/>
    </row>
    <row r="27" spans="2:11" s="55" customFormat="1" x14ac:dyDescent="0.2">
      <c r="B27" s="97">
        <f>IF(C6&lt;&gt;'MASTOR CONTROLS'!D3,B26+1,"")</f>
        <v>44204</v>
      </c>
      <c r="C27" s="98"/>
      <c r="D27" s="105">
        <f t="shared" si="2"/>
        <v>0</v>
      </c>
      <c r="E27" s="105">
        <f t="shared" si="1"/>
        <v>0</v>
      </c>
      <c r="G27" s="57"/>
      <c r="H27" s="57"/>
      <c r="I27" s="99"/>
      <c r="J27" s="57"/>
    </row>
    <row r="28" spans="2:11" s="55" customFormat="1" x14ac:dyDescent="0.2">
      <c r="B28" s="97">
        <f>IF(C6&lt;&gt;'MASTOR CONTROLS'!D3,B27+1,"")</f>
        <v>44205</v>
      </c>
      <c r="C28" s="98"/>
      <c r="D28" s="105">
        <f t="shared" si="2"/>
        <v>0</v>
      </c>
      <c r="E28" s="105">
        <f t="shared" si="1"/>
        <v>0</v>
      </c>
      <c r="G28" s="57"/>
      <c r="H28" s="57"/>
      <c r="I28" s="99"/>
      <c r="J28" s="57"/>
    </row>
    <row r="29" spans="2:11" s="55" customFormat="1" x14ac:dyDescent="0.2">
      <c r="B29" s="97">
        <f>IF(C6&lt;&gt;'MASTOR CONTROLS'!D3,B28+1,"")</f>
        <v>44206</v>
      </c>
      <c r="C29" s="98"/>
      <c r="D29" s="105">
        <f t="shared" si="2"/>
        <v>0</v>
      </c>
      <c r="E29" s="105">
        <f t="shared" si="1"/>
        <v>0</v>
      </c>
      <c r="G29" s="57"/>
      <c r="H29" s="57"/>
      <c r="I29" s="99"/>
      <c r="J29" s="57"/>
    </row>
    <row r="30" spans="2:11" s="55" customFormat="1" x14ac:dyDescent="0.2">
      <c r="B30" s="97">
        <f>IF(C6&lt;&gt;'MASTOR CONTROLS'!D3,B29+1,"")</f>
        <v>44207</v>
      </c>
      <c r="C30" s="98"/>
      <c r="D30" s="105">
        <f t="shared" si="2"/>
        <v>0</v>
      </c>
      <c r="E30" s="105">
        <f t="shared" si="1"/>
        <v>0</v>
      </c>
      <c r="G30" s="57"/>
      <c r="H30" s="57"/>
      <c r="I30" s="99"/>
      <c r="J30" s="57"/>
    </row>
    <row r="31" spans="2:11" s="55" customFormat="1" x14ac:dyDescent="0.2">
      <c r="B31" s="97">
        <f>IF(C6&lt;&gt;'MASTOR CONTROLS'!D3,B30+1,"")</f>
        <v>44208</v>
      </c>
      <c r="C31" s="98"/>
      <c r="D31" s="105">
        <f t="shared" si="2"/>
        <v>0</v>
      </c>
      <c r="E31" s="105">
        <f t="shared" si="1"/>
        <v>0</v>
      </c>
      <c r="G31" s="57"/>
      <c r="H31" s="57"/>
      <c r="I31" s="99"/>
      <c r="J31" s="57"/>
    </row>
    <row r="32" spans="2:11" s="55" customFormat="1" x14ac:dyDescent="0.2">
      <c r="B32" s="97">
        <f>IF(C6&lt;&gt;'MASTOR CONTROLS'!D3,B31+1,"")</f>
        <v>44209</v>
      </c>
      <c r="C32" s="98"/>
      <c r="D32" s="105">
        <f t="shared" si="2"/>
        <v>0</v>
      </c>
      <c r="E32" s="105">
        <f t="shared" si="1"/>
        <v>0</v>
      </c>
      <c r="G32" s="57"/>
      <c r="H32" s="57"/>
      <c r="I32" s="99"/>
      <c r="J32" s="57"/>
    </row>
    <row r="33" spans="2:10" s="55" customFormat="1" x14ac:dyDescent="0.2">
      <c r="B33" s="97">
        <f>IF(C6&lt;&gt;'MASTOR CONTROLS'!D3,B32+1,"")</f>
        <v>44210</v>
      </c>
      <c r="C33" s="98"/>
      <c r="D33" s="105">
        <f t="shared" si="2"/>
        <v>0</v>
      </c>
      <c r="E33" s="105">
        <f t="shared" si="1"/>
        <v>0</v>
      </c>
      <c r="G33" s="57"/>
      <c r="H33" s="57"/>
      <c r="I33" s="99"/>
      <c r="J33" s="57"/>
    </row>
    <row r="34" spans="2:10" s="55" customFormat="1" x14ac:dyDescent="0.2">
      <c r="B34" s="97">
        <f>IF(C6&lt;&gt;'MASTOR CONTROLS'!D3,B33+1,"")</f>
        <v>44211</v>
      </c>
      <c r="C34" s="98"/>
      <c r="D34" s="105">
        <f t="shared" si="2"/>
        <v>0</v>
      </c>
      <c r="E34" s="105">
        <f t="shared" si="1"/>
        <v>0</v>
      </c>
      <c r="G34" s="57"/>
      <c r="H34" s="57"/>
      <c r="I34" s="99"/>
      <c r="J34" s="57"/>
    </row>
    <row r="35" spans="2:10" s="55" customFormat="1" x14ac:dyDescent="0.2">
      <c r="B35" s="97">
        <f>IF(C6&lt;&gt;'MASTOR CONTROLS'!D3,B34+1,"")</f>
        <v>44212</v>
      </c>
      <c r="C35" s="98"/>
      <c r="D35" s="105">
        <f t="shared" si="2"/>
        <v>0</v>
      </c>
      <c r="E35" s="105">
        <f>IF(C35="Sick Day", 1,0)</f>
        <v>0</v>
      </c>
      <c r="G35" s="57"/>
      <c r="H35" s="57"/>
      <c r="I35" s="99"/>
      <c r="J35" s="57"/>
    </row>
    <row r="36" spans="2:10" s="55" customFormat="1" x14ac:dyDescent="0.2">
      <c r="B36" s="97">
        <f>IF(C6&lt;&gt;'MASTOR CONTROLS'!D3,B35+1,"")</f>
        <v>44213</v>
      </c>
      <c r="C36" s="98"/>
      <c r="D36" s="105">
        <f t="shared" si="2"/>
        <v>0</v>
      </c>
      <c r="E36" s="105">
        <f t="shared" si="1"/>
        <v>0</v>
      </c>
      <c r="G36" s="57"/>
      <c r="H36" s="57"/>
      <c r="I36" s="99"/>
      <c r="J36" s="57"/>
    </row>
    <row r="37" spans="2:10" s="55" customFormat="1" x14ac:dyDescent="0.2">
      <c r="B37" s="97">
        <f>IF(C6&lt;&gt;'MASTOR CONTROLS'!D3,B36+1,"")</f>
        <v>44214</v>
      </c>
      <c r="C37" s="98"/>
      <c r="D37" s="105">
        <f t="shared" si="2"/>
        <v>0</v>
      </c>
      <c r="E37" s="105">
        <f t="shared" si="1"/>
        <v>0</v>
      </c>
      <c r="G37" s="57"/>
      <c r="H37" s="57"/>
      <c r="I37" s="99"/>
      <c r="J37" s="57"/>
    </row>
    <row r="38" spans="2:10" s="55" customFormat="1" x14ac:dyDescent="0.2">
      <c r="B38" s="97">
        <f>IF(C6&lt;&gt;'MASTOR CONTROLS'!D3,B37+1,"")</f>
        <v>44215</v>
      </c>
      <c r="C38" s="98"/>
      <c r="D38" s="105">
        <f t="shared" si="2"/>
        <v>0</v>
      </c>
      <c r="E38" s="105">
        <f t="shared" si="1"/>
        <v>0</v>
      </c>
      <c r="G38" s="57"/>
      <c r="H38" s="57"/>
      <c r="I38" s="99"/>
      <c r="J38" s="57"/>
    </row>
    <row r="39" spans="2:10" s="55" customFormat="1" x14ac:dyDescent="0.2">
      <c r="B39" s="97">
        <f>IF(C6&lt;&gt;'MASTOR CONTROLS'!D3,B38+1,"")</f>
        <v>44216</v>
      </c>
      <c r="C39" s="98"/>
      <c r="D39" s="105">
        <f t="shared" si="2"/>
        <v>0</v>
      </c>
      <c r="E39" s="105">
        <f t="shared" si="1"/>
        <v>0</v>
      </c>
      <c r="G39" s="57"/>
      <c r="H39" s="57"/>
      <c r="I39" s="99"/>
      <c r="J39" s="57"/>
    </row>
    <row r="40" spans="2:10" s="55" customFormat="1" x14ac:dyDescent="0.2">
      <c r="B40" s="97">
        <f>IF(C6&lt;&gt;'MASTOR CONTROLS'!D3,B39+1,"")</f>
        <v>44217</v>
      </c>
      <c r="C40" s="98"/>
      <c r="D40" s="105">
        <f t="shared" si="2"/>
        <v>0</v>
      </c>
      <c r="E40" s="105">
        <f t="shared" si="1"/>
        <v>0</v>
      </c>
      <c r="G40" s="57"/>
      <c r="H40" s="57"/>
      <c r="I40" s="99"/>
      <c r="J40" s="57"/>
    </row>
    <row r="41" spans="2:10" s="55" customFormat="1" x14ac:dyDescent="0.2">
      <c r="B41" s="97">
        <f>IF(C6&lt;&gt;'MASTOR CONTROLS'!D3,B40+1,"")</f>
        <v>44218</v>
      </c>
      <c r="C41" s="98"/>
      <c r="D41" s="105">
        <f t="shared" si="2"/>
        <v>0</v>
      </c>
      <c r="E41" s="105">
        <f t="shared" si="1"/>
        <v>0</v>
      </c>
      <c r="G41" s="57"/>
      <c r="H41" s="57"/>
      <c r="I41" s="99"/>
      <c r="J41" s="57"/>
    </row>
    <row r="42" spans="2:10" s="55" customFormat="1" x14ac:dyDescent="0.2">
      <c r="B42" s="97">
        <f>IF(C6&lt;&gt;'MASTOR CONTROLS'!D3,B41+1,"")</f>
        <v>44219</v>
      </c>
      <c r="C42" s="98"/>
      <c r="D42" s="105">
        <f t="shared" si="2"/>
        <v>0</v>
      </c>
      <c r="E42" s="105">
        <f t="shared" si="1"/>
        <v>0</v>
      </c>
      <c r="G42" s="57"/>
      <c r="H42" s="57"/>
      <c r="I42" s="99"/>
      <c r="J42" s="57"/>
    </row>
    <row r="43" spans="2:10" s="55" customFormat="1" x14ac:dyDescent="0.2">
      <c r="B43" s="97">
        <f>IF(C6&lt;&gt;'MASTOR CONTROLS'!D3,B42+1,"")</f>
        <v>44220</v>
      </c>
      <c r="C43" s="98"/>
      <c r="D43" s="105">
        <f t="shared" si="2"/>
        <v>0</v>
      </c>
      <c r="E43" s="105">
        <f t="shared" si="1"/>
        <v>0</v>
      </c>
      <c r="G43" s="57"/>
      <c r="H43" s="57"/>
      <c r="I43" s="99"/>
      <c r="J43" s="57"/>
    </row>
    <row r="44" spans="2:10" s="55" customFormat="1" x14ac:dyDescent="0.2">
      <c r="B44" s="97">
        <f>IF(C6&lt;&gt;'MASTOR CONTROLS'!D3,B43+1,"")</f>
        <v>44221</v>
      </c>
      <c r="C44" s="98"/>
      <c r="D44" s="105">
        <f t="shared" si="2"/>
        <v>0</v>
      </c>
      <c r="E44" s="105">
        <f t="shared" si="1"/>
        <v>0</v>
      </c>
      <c r="G44" s="57"/>
      <c r="H44" s="57"/>
      <c r="I44" s="99"/>
      <c r="J44" s="57"/>
    </row>
    <row r="45" spans="2:10" s="55" customFormat="1" x14ac:dyDescent="0.2">
      <c r="B45" s="97">
        <f>IF(C6&lt;&gt;'MASTOR CONTROLS'!D3,B44+1,"")</f>
        <v>44222</v>
      </c>
      <c r="C45" s="98"/>
      <c r="D45" s="105">
        <f t="shared" si="2"/>
        <v>0</v>
      </c>
      <c r="E45" s="105">
        <f t="shared" si="1"/>
        <v>0</v>
      </c>
      <c r="G45" s="57"/>
      <c r="H45" s="57"/>
      <c r="I45" s="99"/>
      <c r="J45" s="57"/>
    </row>
    <row r="46" spans="2:10" s="55" customFormat="1" x14ac:dyDescent="0.2">
      <c r="B46" s="97">
        <f>IF(C6&lt;&gt;'MASTOR CONTROLS'!D3,B45+1,"")</f>
        <v>44223</v>
      </c>
      <c r="C46" s="98"/>
      <c r="D46" s="105">
        <f t="shared" si="2"/>
        <v>0</v>
      </c>
      <c r="E46" s="105">
        <f t="shared" si="1"/>
        <v>0</v>
      </c>
      <c r="G46" s="57"/>
      <c r="H46" s="100"/>
      <c r="I46" s="99"/>
      <c r="J46" s="57"/>
    </row>
    <row r="47" spans="2:10" s="55" customFormat="1" x14ac:dyDescent="0.2">
      <c r="B47" s="97">
        <f>IF(C6&lt;&gt;'MASTOR CONTROLS'!D3,B46+1,"")</f>
        <v>44224</v>
      </c>
      <c r="C47" s="98"/>
      <c r="D47" s="105">
        <f t="shared" si="2"/>
        <v>0</v>
      </c>
      <c r="E47" s="105">
        <f t="shared" si="1"/>
        <v>0</v>
      </c>
      <c r="G47" s="57"/>
      <c r="H47" s="57"/>
      <c r="I47" s="99"/>
      <c r="J47" s="57"/>
    </row>
    <row r="48" spans="2:10" s="55" customFormat="1" x14ac:dyDescent="0.2">
      <c r="B48" s="97">
        <v>29</v>
      </c>
      <c r="C48" s="98"/>
      <c r="D48" s="105">
        <f t="shared" si="2"/>
        <v>0</v>
      </c>
      <c r="E48" s="105">
        <f t="shared" si="1"/>
        <v>0</v>
      </c>
      <c r="G48" s="57"/>
      <c r="H48" s="57"/>
      <c r="I48" s="99"/>
      <c r="J48" s="57"/>
    </row>
    <row r="49" spans="1:10" s="55" customFormat="1" x14ac:dyDescent="0.2">
      <c r="B49" s="97">
        <f>IF(AND(F$5&lt;&gt;'MASTOR CONTROLS'!$G$3,B48&lt;VLOOKUP(F$5,'MASTOR CONTROLS'!$G$3:$I$15,3)),B48+1,"")</f>
        <v>30</v>
      </c>
      <c r="C49" s="98"/>
      <c r="D49" s="105">
        <f t="shared" si="2"/>
        <v>0</v>
      </c>
      <c r="E49" s="105">
        <f t="shared" si="1"/>
        <v>0</v>
      </c>
      <c r="G49" s="57"/>
      <c r="H49" s="57"/>
      <c r="I49" s="99"/>
      <c r="J49" s="57"/>
    </row>
    <row r="50" spans="1:10" s="55" customFormat="1" x14ac:dyDescent="0.2">
      <c r="B50" s="97">
        <f>IF(AND(F$5&lt;&gt;'MASTOR CONTROLS'!$G$3,B49&lt;VLOOKUP(F$5,'MASTOR CONTROLS'!$G$3:$I$15,3)),B49+1,"")</f>
        <v>31</v>
      </c>
      <c r="C50" s="98"/>
      <c r="D50" s="105">
        <f t="shared" si="2"/>
        <v>0</v>
      </c>
      <c r="E50" s="105">
        <f t="shared" si="1"/>
        <v>0</v>
      </c>
      <c r="G50" s="57"/>
      <c r="H50" s="57"/>
      <c r="I50" s="99"/>
      <c r="J50" s="57"/>
    </row>
    <row r="51" spans="1:10" s="55" customFormat="1" x14ac:dyDescent="0.2">
      <c r="B51" s="111" t="s">
        <v>6</v>
      </c>
      <c r="C51" s="112"/>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s="70" customFormat="1" x14ac:dyDescent="0.2">
      <c r="A54" s="144"/>
      <c r="B54" s="145"/>
      <c r="C54" s="145"/>
      <c r="D54" s="145"/>
      <c r="E54" s="145"/>
      <c r="F54" s="146"/>
      <c r="G54" s="47"/>
      <c r="H54" s="47"/>
      <c r="I54" s="46"/>
      <c r="J54" s="47"/>
    </row>
    <row r="55" spans="1:10" s="67" customFormat="1"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kYT3WpEMLjwAbUELwwa5ErZ0VK7hZugqOb3FN22Z9LBqha8CN4Yrj6EgmiKdXPz4/asXVlfXixcuo4M04wj4Sg==" saltValue="K5eSEgWQY030ev1Z6Jph5w==" spinCount="100000" sheet="1" objects="1" scenarios="1" selectLockedCells="1"/>
  <mergeCells count="15">
    <mergeCell ref="A53:F53"/>
    <mergeCell ref="B6:D6"/>
    <mergeCell ref="B7:D7"/>
    <mergeCell ref="C61:D61"/>
    <mergeCell ref="A58:F58"/>
    <mergeCell ref="A59:B59"/>
    <mergeCell ref="A54:F56"/>
    <mergeCell ref="A1:F1"/>
    <mergeCell ref="A2:F2"/>
    <mergeCell ref="A3:F3"/>
    <mergeCell ref="A11:F11"/>
    <mergeCell ref="B5:D5"/>
    <mergeCell ref="B10:D10"/>
    <mergeCell ref="B9:D9"/>
    <mergeCell ref="A8:D8"/>
  </mergeCells>
  <phoneticPr fontId="0" type="noConversion"/>
  <conditionalFormatting sqref="F5">
    <cfRule type="cellIs" dxfId="59" priority="7" stopIfTrue="1" operator="notBetween">
      <formula>0</formula>
      <formula>100000000</formula>
    </cfRule>
  </conditionalFormatting>
  <conditionalFormatting sqref="B20:D50">
    <cfRule type="expression" dxfId="58" priority="12" stopIfTrue="1">
      <formula>TEXT(#REF!,"ddd")="Sat"</formula>
    </cfRule>
    <cfRule type="expression" dxfId="57" priority="13" stopIfTrue="1">
      <formula>TEXT(#REF!,"ddd")="Sun"</formula>
    </cfRule>
  </conditionalFormatting>
  <conditionalFormatting sqref="E20:E50">
    <cfRule type="expression" dxfId="56" priority="1" stopIfTrue="1">
      <formula>TEXT(#REF!,"ddd")="Sat"</formula>
    </cfRule>
    <cfRule type="expression" dxfId="55" priority="2" stopIfTrue="1">
      <formula>TEXT(#REF!,"ddd")="Sun"</formula>
    </cfRule>
  </conditionalFormatting>
  <dataValidations xWindow="537" yWindow="566" count="3">
    <dataValidation type="list" allowBlank="1" showInputMessage="1" showErrorMessage="1" errorTitle="Input Not Allowed" error="Please enter one of these choices:_x000a_Worked_x000a_Day Off_x000a_Vacation_x000a_Sick Day_x000a_Holiday" sqref="C20:C50" xr:uid="{00000000-0002-0000-0100-000000000000}">
      <formula1>$B$15:$B$19</formula1>
    </dataValidation>
    <dataValidation allowBlank="1" showErrorMessage="1" sqref="D20:E50" xr:uid="{00000000-0002-0000-0100-000001000000}"/>
    <dataValidation type="list" errorTitle="Select Month" error="Please pick a month from the list." promptTitle="Select Month You Are Reporting" prompt="Select the month you are reporting from the drop-down list." sqref="F5" xr:uid="{00000000-0002-0000-0100-000002000000}">
      <formula1>Months</formula1>
    </dataValidation>
  </dataValidations>
  <pageMargins left="0.5" right="0.5" top="0.5" bottom="0.5" header="0.3" footer="0.3"/>
  <pageSetup pageOrder="overThenDown"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425" r:id="rId4" name="Check Box 33">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44228</v>
      </c>
      <c r="G5" s="68"/>
      <c r="I5" s="63"/>
      <c r="J5" s="64"/>
      <c r="K5" s="61"/>
    </row>
    <row r="6" spans="1:11" x14ac:dyDescent="0.2">
      <c r="A6" s="55" t="s">
        <v>29</v>
      </c>
      <c r="B6" s="136">
        <f>+Jan!B6</f>
        <v>0</v>
      </c>
      <c r="C6" s="136"/>
      <c r="D6" s="136"/>
      <c r="F6" s="75" t="str">
        <f xml:space="preserve"> IF(F5&lt;&gt;'MASTOR CONTROLS'!G3,"Due " &amp; TEXT(DATE(1,MONTH(B20)+1,1),"mmmm") &amp; " 3rd.","")</f>
        <v>Due March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44228</v>
      </c>
      <c r="C20" s="98"/>
      <c r="D20" s="105">
        <f>IF(C20="Vacation", 1,0)</f>
        <v>0</v>
      </c>
      <c r="E20" s="105">
        <f>IF(C20="Sick Day", 1,0)</f>
        <v>0</v>
      </c>
      <c r="G20" s="87"/>
      <c r="H20" s="87"/>
      <c r="I20" s="95"/>
      <c r="J20" s="87"/>
      <c r="K20" s="91"/>
    </row>
    <row r="21" spans="2:11" s="55" customFormat="1" x14ac:dyDescent="0.2">
      <c r="B21" s="97">
        <f>IF(C6&lt;&gt;'MASTOR CONTROLS'!D3,B20+1,"")</f>
        <v>44229</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44230</v>
      </c>
      <c r="C22" s="98"/>
      <c r="D22" s="105">
        <f t="shared" si="0"/>
        <v>0</v>
      </c>
      <c r="E22" s="105">
        <f t="shared" si="1"/>
        <v>0</v>
      </c>
      <c r="G22" s="87"/>
      <c r="H22" s="87"/>
      <c r="I22" s="95"/>
      <c r="J22" s="87"/>
      <c r="K22" s="91"/>
    </row>
    <row r="23" spans="2:11" s="55" customFormat="1" x14ac:dyDescent="0.2">
      <c r="B23" s="97">
        <f>IF(C6&lt;&gt;'MASTOR CONTROLS'!D3,B22+1,"")</f>
        <v>44231</v>
      </c>
      <c r="C23" s="98"/>
      <c r="D23" s="105">
        <f>IF(C23="Vacation", 1,0)</f>
        <v>0</v>
      </c>
      <c r="E23" s="105">
        <f t="shared" si="1"/>
        <v>0</v>
      </c>
      <c r="G23" s="76"/>
      <c r="H23" s="57"/>
      <c r="I23" s="99"/>
      <c r="J23" s="57"/>
    </row>
    <row r="24" spans="2:11" s="55" customFormat="1" x14ac:dyDescent="0.2">
      <c r="B24" s="97">
        <f>IF(C6&lt;&gt;'MASTOR CONTROLS'!D3,B23+1,"")</f>
        <v>44232</v>
      </c>
      <c r="C24" s="98"/>
      <c r="D24" s="105">
        <f>IF(C24="Vacation", 1,0)</f>
        <v>0</v>
      </c>
      <c r="E24" s="105">
        <f t="shared" si="1"/>
        <v>0</v>
      </c>
      <c r="G24" s="76"/>
      <c r="H24" s="57"/>
      <c r="I24" s="99"/>
      <c r="J24" s="57"/>
    </row>
    <row r="25" spans="2:11" s="55" customFormat="1" x14ac:dyDescent="0.2">
      <c r="B25" s="97">
        <f>IF(C6&lt;&gt;'MASTOR CONTROLS'!D3,B24+1,"")</f>
        <v>44233</v>
      </c>
      <c r="C25" s="98"/>
      <c r="D25" s="105">
        <f t="shared" ref="D25:D50" si="2">IF(C25="Vacation", 1,0)</f>
        <v>0</v>
      </c>
      <c r="E25" s="105">
        <f t="shared" si="1"/>
        <v>0</v>
      </c>
      <c r="G25" s="76"/>
      <c r="H25" s="57"/>
      <c r="I25" s="99"/>
      <c r="J25" s="57"/>
    </row>
    <row r="26" spans="2:11" s="55" customFormat="1" x14ac:dyDescent="0.2">
      <c r="B26" s="97">
        <f>IF(C6&lt;&gt;'MASTOR CONTROLS'!D3,B25+1,"")</f>
        <v>44234</v>
      </c>
      <c r="C26" s="98"/>
      <c r="D26" s="105">
        <f t="shared" si="2"/>
        <v>0</v>
      </c>
      <c r="E26" s="105">
        <f t="shared" si="1"/>
        <v>0</v>
      </c>
      <c r="G26" s="57"/>
      <c r="H26" s="57"/>
      <c r="I26" s="99"/>
      <c r="J26" s="57"/>
    </row>
    <row r="27" spans="2:11" s="55" customFormat="1" x14ac:dyDescent="0.2">
      <c r="B27" s="97">
        <f>IF(C6&lt;&gt;'MASTOR CONTROLS'!D3,B26+1,"")</f>
        <v>44235</v>
      </c>
      <c r="C27" s="98"/>
      <c r="D27" s="105">
        <f t="shared" si="2"/>
        <v>0</v>
      </c>
      <c r="E27" s="105">
        <f t="shared" si="1"/>
        <v>0</v>
      </c>
      <c r="G27" s="57"/>
      <c r="H27" s="57"/>
      <c r="I27" s="99"/>
      <c r="J27" s="57"/>
    </row>
    <row r="28" spans="2:11" s="55" customFormat="1" x14ac:dyDescent="0.2">
      <c r="B28" s="97">
        <f>IF(C6&lt;&gt;'MASTOR CONTROLS'!D3,B27+1,"")</f>
        <v>44236</v>
      </c>
      <c r="C28" s="98"/>
      <c r="D28" s="105">
        <f t="shared" si="2"/>
        <v>0</v>
      </c>
      <c r="E28" s="105">
        <f t="shared" si="1"/>
        <v>0</v>
      </c>
      <c r="G28" s="57"/>
      <c r="H28" s="57"/>
      <c r="I28" s="99"/>
      <c r="J28" s="57"/>
    </row>
    <row r="29" spans="2:11" s="55" customFormat="1" x14ac:dyDescent="0.2">
      <c r="B29" s="97">
        <f>IF(C6&lt;&gt;'MASTOR CONTROLS'!D3,B28+1,"")</f>
        <v>44237</v>
      </c>
      <c r="C29" s="98"/>
      <c r="D29" s="105">
        <f t="shared" si="2"/>
        <v>0</v>
      </c>
      <c r="E29" s="105">
        <f t="shared" si="1"/>
        <v>0</v>
      </c>
      <c r="G29" s="57"/>
      <c r="H29" s="57"/>
      <c r="I29" s="99"/>
      <c r="J29" s="57"/>
    </row>
    <row r="30" spans="2:11" s="55" customFormat="1" x14ac:dyDescent="0.2">
      <c r="B30" s="97">
        <f>IF(C6&lt;&gt;'MASTOR CONTROLS'!D3,B29+1,"")</f>
        <v>44238</v>
      </c>
      <c r="C30" s="98"/>
      <c r="D30" s="105">
        <f t="shared" si="2"/>
        <v>0</v>
      </c>
      <c r="E30" s="105">
        <f t="shared" si="1"/>
        <v>0</v>
      </c>
      <c r="G30" s="57"/>
      <c r="H30" s="57"/>
      <c r="I30" s="99"/>
      <c r="J30" s="57"/>
    </row>
    <row r="31" spans="2:11" s="55" customFormat="1" x14ac:dyDescent="0.2">
      <c r="B31" s="97">
        <f>IF(C6&lt;&gt;'MASTOR CONTROLS'!D3,B30+1,"")</f>
        <v>44239</v>
      </c>
      <c r="C31" s="98"/>
      <c r="D31" s="105">
        <f t="shared" si="2"/>
        <v>0</v>
      </c>
      <c r="E31" s="105">
        <f t="shared" si="1"/>
        <v>0</v>
      </c>
      <c r="G31" s="57"/>
      <c r="H31" s="57"/>
      <c r="I31" s="99"/>
      <c r="J31" s="57"/>
    </row>
    <row r="32" spans="2:11" s="55" customFormat="1" x14ac:dyDescent="0.2">
      <c r="B32" s="97">
        <f>IF(C6&lt;&gt;'MASTOR CONTROLS'!D3,B31+1,"")</f>
        <v>44240</v>
      </c>
      <c r="C32" s="98"/>
      <c r="D32" s="105">
        <f t="shared" si="2"/>
        <v>0</v>
      </c>
      <c r="E32" s="105">
        <f t="shared" si="1"/>
        <v>0</v>
      </c>
      <c r="G32" s="57"/>
      <c r="H32" s="57"/>
      <c r="I32" s="99"/>
      <c r="J32" s="57"/>
    </row>
    <row r="33" spans="2:10" s="55" customFormat="1" x14ac:dyDescent="0.2">
      <c r="B33" s="97">
        <f>IF(C6&lt;&gt;'MASTOR CONTROLS'!D3,B32+1,"")</f>
        <v>44241</v>
      </c>
      <c r="C33" s="98"/>
      <c r="D33" s="105">
        <f t="shared" si="2"/>
        <v>0</v>
      </c>
      <c r="E33" s="105">
        <f t="shared" si="1"/>
        <v>0</v>
      </c>
      <c r="G33" s="57"/>
      <c r="H33" s="57"/>
      <c r="I33" s="99"/>
      <c r="J33" s="57"/>
    </row>
    <row r="34" spans="2:10" s="55" customFormat="1" x14ac:dyDescent="0.2">
      <c r="B34" s="97">
        <f>IF(C6&lt;&gt;'MASTOR CONTROLS'!D3,B33+1,"")</f>
        <v>44242</v>
      </c>
      <c r="C34" s="98"/>
      <c r="D34" s="105">
        <f t="shared" si="2"/>
        <v>0</v>
      </c>
      <c r="E34" s="105">
        <f t="shared" si="1"/>
        <v>0</v>
      </c>
      <c r="G34" s="57"/>
      <c r="H34" s="57"/>
      <c r="I34" s="99"/>
      <c r="J34" s="57"/>
    </row>
    <row r="35" spans="2:10" s="55" customFormat="1" x14ac:dyDescent="0.2">
      <c r="B35" s="97">
        <f>IF(C6&lt;&gt;'MASTOR CONTROLS'!D3,B34+1,"")</f>
        <v>44243</v>
      </c>
      <c r="C35" s="98"/>
      <c r="D35" s="105">
        <f t="shared" si="2"/>
        <v>0</v>
      </c>
      <c r="E35" s="105">
        <f>IF(C35="Sick Day", 1,0)</f>
        <v>0</v>
      </c>
      <c r="G35" s="57"/>
      <c r="H35" s="57"/>
      <c r="I35" s="99"/>
      <c r="J35" s="57"/>
    </row>
    <row r="36" spans="2:10" s="55" customFormat="1" x14ac:dyDescent="0.2">
      <c r="B36" s="97">
        <f>IF(C6&lt;&gt;'MASTOR CONTROLS'!D3,B35+1,"")</f>
        <v>44244</v>
      </c>
      <c r="C36" s="98"/>
      <c r="D36" s="105">
        <f t="shared" si="2"/>
        <v>0</v>
      </c>
      <c r="E36" s="105">
        <f t="shared" si="1"/>
        <v>0</v>
      </c>
      <c r="G36" s="57"/>
      <c r="H36" s="57"/>
      <c r="I36" s="99"/>
      <c r="J36" s="57"/>
    </row>
    <row r="37" spans="2:10" s="55" customFormat="1" x14ac:dyDescent="0.2">
      <c r="B37" s="97">
        <f>IF(C6&lt;&gt;'MASTOR CONTROLS'!D3,B36+1,"")</f>
        <v>44245</v>
      </c>
      <c r="C37" s="98"/>
      <c r="D37" s="105">
        <f t="shared" si="2"/>
        <v>0</v>
      </c>
      <c r="E37" s="105">
        <f t="shared" si="1"/>
        <v>0</v>
      </c>
      <c r="G37" s="57"/>
      <c r="H37" s="57"/>
      <c r="I37" s="99"/>
      <c r="J37" s="57"/>
    </row>
    <row r="38" spans="2:10" s="55" customFormat="1" x14ac:dyDescent="0.2">
      <c r="B38" s="97">
        <f>IF(C6&lt;&gt;'MASTOR CONTROLS'!D3,B37+1,"")</f>
        <v>44246</v>
      </c>
      <c r="C38" s="98"/>
      <c r="D38" s="105">
        <f t="shared" si="2"/>
        <v>0</v>
      </c>
      <c r="E38" s="105">
        <f t="shared" si="1"/>
        <v>0</v>
      </c>
      <c r="G38" s="57"/>
      <c r="H38" s="57"/>
      <c r="I38" s="99"/>
      <c r="J38" s="57"/>
    </row>
    <row r="39" spans="2:10" s="55" customFormat="1" x14ac:dyDescent="0.2">
      <c r="B39" s="97">
        <f>IF(C6&lt;&gt;'MASTOR CONTROLS'!D3,B38+1,"")</f>
        <v>44247</v>
      </c>
      <c r="C39" s="98"/>
      <c r="D39" s="105">
        <f t="shared" si="2"/>
        <v>0</v>
      </c>
      <c r="E39" s="105">
        <f t="shared" si="1"/>
        <v>0</v>
      </c>
      <c r="G39" s="57"/>
      <c r="H39" s="57"/>
      <c r="I39" s="99"/>
      <c r="J39" s="57"/>
    </row>
    <row r="40" spans="2:10" s="55" customFormat="1" x14ac:dyDescent="0.2">
      <c r="B40" s="97">
        <f>IF(C6&lt;&gt;'MASTOR CONTROLS'!D3,B39+1,"")</f>
        <v>44248</v>
      </c>
      <c r="C40" s="98"/>
      <c r="D40" s="105">
        <f t="shared" si="2"/>
        <v>0</v>
      </c>
      <c r="E40" s="105">
        <f t="shared" si="1"/>
        <v>0</v>
      </c>
      <c r="G40" s="57"/>
      <c r="H40" s="57"/>
      <c r="I40" s="99"/>
      <c r="J40" s="57"/>
    </row>
    <row r="41" spans="2:10" s="55" customFormat="1" x14ac:dyDescent="0.2">
      <c r="B41" s="97">
        <f>IF(C6&lt;&gt;'MASTOR CONTROLS'!D3,B40+1,"")</f>
        <v>44249</v>
      </c>
      <c r="C41" s="98"/>
      <c r="D41" s="105">
        <f t="shared" si="2"/>
        <v>0</v>
      </c>
      <c r="E41" s="105">
        <f t="shared" si="1"/>
        <v>0</v>
      </c>
      <c r="G41" s="57"/>
      <c r="H41" s="57"/>
      <c r="I41" s="99"/>
      <c r="J41" s="57"/>
    </row>
    <row r="42" spans="2:10" s="55" customFormat="1" x14ac:dyDescent="0.2">
      <c r="B42" s="97">
        <f>IF(C6&lt;&gt;'MASTOR CONTROLS'!D3,B41+1,"")</f>
        <v>44250</v>
      </c>
      <c r="C42" s="98"/>
      <c r="D42" s="105">
        <f t="shared" si="2"/>
        <v>0</v>
      </c>
      <c r="E42" s="105">
        <f t="shared" si="1"/>
        <v>0</v>
      </c>
      <c r="G42" s="57"/>
      <c r="H42" s="57"/>
      <c r="I42" s="99"/>
      <c r="J42" s="57"/>
    </row>
    <row r="43" spans="2:10" s="55" customFormat="1" x14ac:dyDescent="0.2">
      <c r="B43" s="97">
        <f>IF(C6&lt;&gt;'MASTOR CONTROLS'!D3,B42+1,"")</f>
        <v>44251</v>
      </c>
      <c r="C43" s="98"/>
      <c r="D43" s="105">
        <f t="shared" si="2"/>
        <v>0</v>
      </c>
      <c r="E43" s="105">
        <f t="shared" si="1"/>
        <v>0</v>
      </c>
      <c r="G43" s="57"/>
      <c r="H43" s="57"/>
      <c r="I43" s="99"/>
      <c r="J43" s="57"/>
    </row>
    <row r="44" spans="2:10" s="55" customFormat="1" x14ac:dyDescent="0.2">
      <c r="B44" s="97">
        <f>IF(C6&lt;&gt;'MASTOR CONTROLS'!D3,B43+1,"")</f>
        <v>44252</v>
      </c>
      <c r="C44" s="98"/>
      <c r="D44" s="105">
        <f t="shared" si="2"/>
        <v>0</v>
      </c>
      <c r="E44" s="105">
        <f t="shared" si="1"/>
        <v>0</v>
      </c>
      <c r="G44" s="57"/>
      <c r="H44" s="57"/>
      <c r="I44" s="99"/>
      <c r="J44" s="57"/>
    </row>
    <row r="45" spans="2:10" s="55" customFormat="1" x14ac:dyDescent="0.2">
      <c r="B45" s="97">
        <f>IF(C6&lt;&gt;'MASTOR CONTROLS'!D3,B44+1,"")</f>
        <v>44253</v>
      </c>
      <c r="C45" s="98"/>
      <c r="D45" s="105">
        <f t="shared" si="2"/>
        <v>0</v>
      </c>
      <c r="E45" s="105">
        <f t="shared" si="1"/>
        <v>0</v>
      </c>
      <c r="G45" s="57"/>
      <c r="H45" s="57"/>
      <c r="I45" s="99"/>
      <c r="J45" s="57"/>
    </row>
    <row r="46" spans="2:10" s="55" customFormat="1" x14ac:dyDescent="0.2">
      <c r="B46" s="97">
        <f>IF(C6&lt;&gt;'MASTOR CONTROLS'!D3,B45+1,"")</f>
        <v>44254</v>
      </c>
      <c r="C46" s="98"/>
      <c r="D46" s="105">
        <f t="shared" si="2"/>
        <v>0</v>
      </c>
      <c r="E46" s="105">
        <f t="shared" si="1"/>
        <v>0</v>
      </c>
      <c r="G46" s="57"/>
      <c r="H46" s="100"/>
      <c r="I46" s="99"/>
      <c r="J46" s="57"/>
    </row>
    <row r="47" spans="2:10" s="55" customFormat="1" x14ac:dyDescent="0.2">
      <c r="B47" s="97">
        <f>IF(C6&lt;&gt;'MASTOR CONTROLS'!D3,B46+1,"")</f>
        <v>44255</v>
      </c>
      <c r="C47" s="98"/>
      <c r="D47" s="105">
        <f t="shared" si="2"/>
        <v>0</v>
      </c>
      <c r="E47" s="105">
        <f t="shared" si="1"/>
        <v>0</v>
      </c>
      <c r="G47" s="57"/>
      <c r="H47" s="57"/>
      <c r="I47" s="99"/>
      <c r="J47" s="57"/>
    </row>
    <row r="48" spans="2:10" s="55" customFormat="1" x14ac:dyDescent="0.2">
      <c r="B48" s="97" t="str">
        <f>IF(AND(F$5&lt;&gt;'MASTOR CONTROLS'!$G$3,B47&lt;VLOOKUP(F$5,'MASTOR CONTROLS'!$G$3:$I$15,3)),B47+1,"")</f>
        <v/>
      </c>
      <c r="C48" s="98"/>
      <c r="D48" s="105">
        <f t="shared" si="2"/>
        <v>0</v>
      </c>
      <c r="E48" s="105">
        <f t="shared" si="1"/>
        <v>0</v>
      </c>
      <c r="G48" s="57"/>
      <c r="H48" s="57"/>
      <c r="I48" s="99"/>
      <c r="J48" s="57"/>
    </row>
    <row r="49" spans="1:10" s="55" customFormat="1" x14ac:dyDescent="0.2">
      <c r="B49" s="97" t="str">
        <f>IF(AND(F$5&lt;&gt;'MASTOR CONTROLS'!$G$3,B48&lt;VLOOKUP(F$5,'MASTOR CONTROLS'!$G$3:$I$15,3)),B48+1,"")</f>
        <v/>
      </c>
      <c r="C49" s="98"/>
      <c r="D49" s="105">
        <f t="shared" si="2"/>
        <v>0</v>
      </c>
      <c r="E49" s="105">
        <f t="shared" si="1"/>
        <v>0</v>
      </c>
      <c r="G49" s="57"/>
      <c r="H49" s="57"/>
      <c r="I49" s="99"/>
      <c r="J49" s="57"/>
    </row>
    <row r="50" spans="1:10" s="55" customFormat="1" x14ac:dyDescent="0.2">
      <c r="B50" s="97" t="str">
        <f>IF(AND(F$5&lt;&gt;'MASTOR CONTROLS'!$G$3,B49&lt;VLOOKUP(F$5,'MASTOR CONTROLS'!$G$3:$I$15,3)),B49+1,"")</f>
        <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UTVwslZiBaZ5jQJrvstp4dgUK/yVAVoTwucIhuSlsfLQFDnChynxfvq7XbY8M96G58MQaMGklYjWRMqPau2Tkw==" saltValue="FkR9H8IsPlj2bBFlg/oAvQ==" spinCount="100000" sheet="1" objects="1" scenarios="1"/>
  <mergeCells count="15">
    <mergeCell ref="A1:F1"/>
    <mergeCell ref="A2:F2"/>
    <mergeCell ref="A3:F3"/>
    <mergeCell ref="B5:D5"/>
    <mergeCell ref="A58:F58"/>
    <mergeCell ref="A59:B59"/>
    <mergeCell ref="C61:D61"/>
    <mergeCell ref="B6:D6"/>
    <mergeCell ref="B7:D7"/>
    <mergeCell ref="A53:F53"/>
    <mergeCell ref="A54:F56"/>
    <mergeCell ref="A8:D8"/>
    <mergeCell ref="B9:D9"/>
    <mergeCell ref="B10:D10"/>
    <mergeCell ref="A11:F11"/>
  </mergeCells>
  <conditionalFormatting sqref="F5">
    <cfRule type="cellIs" dxfId="54" priority="3" stopIfTrue="1" operator="notBetween">
      <formula>0</formula>
      <formula>100000000</formula>
    </cfRule>
  </conditionalFormatting>
  <conditionalFormatting sqref="B20:D50">
    <cfRule type="expression" dxfId="53" priority="4" stopIfTrue="1">
      <formula>TEXT(#REF!,"ddd")="Sat"</formula>
    </cfRule>
    <cfRule type="expression" dxfId="52" priority="5" stopIfTrue="1">
      <formula>TEXT(#REF!,"ddd")="Sun"</formula>
    </cfRule>
  </conditionalFormatting>
  <conditionalFormatting sqref="E20:E50">
    <cfRule type="expression" dxfId="51" priority="1" stopIfTrue="1">
      <formula>TEXT(#REF!,"ddd")="Sat"</formula>
    </cfRule>
    <cfRule type="expression" dxfId="50" priority="2" stopIfTrue="1">
      <formula>TEXT(#REF!,"ddd")="Sun"</formula>
    </cfRule>
  </conditionalFormatting>
  <dataValidations xWindow="557" yWindow="541" count="3">
    <dataValidation type="list" errorTitle="Select Month" error="Please pick a month from the list." promptTitle="Select Month You Are Reporting" prompt="Select the month you are reporting from the drop-down list." sqref="F5" xr:uid="{00000000-0002-0000-0300-000000000000}">
      <formula1>Months</formula1>
    </dataValidation>
    <dataValidation allowBlank="1" showErrorMessage="1" sqref="D20:E50" xr:uid="{00000000-0002-0000-0300-000001000000}"/>
    <dataValidation type="list" allowBlank="1" showInputMessage="1" showErrorMessage="1" errorTitle="Input Not Allowed" error="Please enter one of these choices:_x000a_Worked_x000a_Day Off_x000a_Vacation_x000a_Sick Day_x000a_Holiday" sqref="C20:C50" xr:uid="{00000000-0002-0000-03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2706" r:id="rId4"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2707" r:id="rId5" name="Check Box 3">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44256</v>
      </c>
      <c r="G5" s="68"/>
      <c r="I5" s="63"/>
      <c r="J5" s="64"/>
      <c r="K5" s="61"/>
    </row>
    <row r="6" spans="1:11" x14ac:dyDescent="0.2">
      <c r="A6" s="55" t="s">
        <v>29</v>
      </c>
      <c r="B6" s="136">
        <f>+Jan!B6</f>
        <v>0</v>
      </c>
      <c r="C6" s="136"/>
      <c r="D6" s="136"/>
      <c r="F6" s="75" t="str">
        <f xml:space="preserve"> IF(F5&lt;&gt;'MASTOR CONTROLS'!G3,"Due " &amp; TEXT(DATE(1,MONTH(B20)+1,1),"mmmm") &amp; " 3rd.","")</f>
        <v>Due April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44256</v>
      </c>
      <c r="C20" s="98"/>
      <c r="D20" s="105">
        <f>IF(C20="Vacation", 1,0)</f>
        <v>0</v>
      </c>
      <c r="E20" s="105">
        <f>IF(C20="Sick Day", 1,0)</f>
        <v>0</v>
      </c>
      <c r="G20" s="87"/>
      <c r="H20" s="87"/>
      <c r="I20" s="95"/>
      <c r="J20" s="87"/>
      <c r="K20" s="91"/>
    </row>
    <row r="21" spans="2:11" s="55" customFormat="1" x14ac:dyDescent="0.2">
      <c r="B21" s="97">
        <f>IF(C6&lt;&gt;'MASTOR CONTROLS'!D3,B20+1,"")</f>
        <v>44257</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44258</v>
      </c>
      <c r="C22" s="98"/>
      <c r="D22" s="105">
        <f t="shared" si="0"/>
        <v>0</v>
      </c>
      <c r="E22" s="105">
        <f t="shared" si="1"/>
        <v>0</v>
      </c>
      <c r="G22" s="87"/>
      <c r="H22" s="87"/>
      <c r="I22" s="95"/>
      <c r="J22" s="87"/>
      <c r="K22" s="91"/>
    </row>
    <row r="23" spans="2:11" s="55" customFormat="1" x14ac:dyDescent="0.2">
      <c r="B23" s="97">
        <f>IF(C6&lt;&gt;'MASTOR CONTROLS'!D3,B22+1,"")</f>
        <v>44259</v>
      </c>
      <c r="C23" s="98"/>
      <c r="D23" s="105">
        <f>IF(C23="Vacation", 1,0)</f>
        <v>0</v>
      </c>
      <c r="E23" s="105">
        <f t="shared" si="1"/>
        <v>0</v>
      </c>
      <c r="G23" s="76"/>
      <c r="H23" s="57"/>
      <c r="I23" s="99"/>
      <c r="J23" s="57"/>
    </row>
    <row r="24" spans="2:11" s="55" customFormat="1" x14ac:dyDescent="0.2">
      <c r="B24" s="97">
        <f>IF(C6&lt;&gt;'MASTOR CONTROLS'!D3,B23+1,"")</f>
        <v>44260</v>
      </c>
      <c r="C24" s="98"/>
      <c r="D24" s="105">
        <f>IF(C24="Vacation", 1,0)</f>
        <v>0</v>
      </c>
      <c r="E24" s="105">
        <f t="shared" si="1"/>
        <v>0</v>
      </c>
      <c r="G24" s="76"/>
      <c r="H24" s="57"/>
      <c r="I24" s="99"/>
      <c r="J24" s="57"/>
    </row>
    <row r="25" spans="2:11" s="55" customFormat="1" x14ac:dyDescent="0.2">
      <c r="B25" s="97">
        <f>IF(C6&lt;&gt;'MASTOR CONTROLS'!D3,B24+1,"")</f>
        <v>44261</v>
      </c>
      <c r="C25" s="98"/>
      <c r="D25" s="105">
        <f t="shared" ref="D25:D50" si="2">IF(C25="Vacation", 1,0)</f>
        <v>0</v>
      </c>
      <c r="E25" s="105">
        <f t="shared" si="1"/>
        <v>0</v>
      </c>
      <c r="G25" s="76"/>
      <c r="H25" s="57"/>
      <c r="I25" s="99"/>
      <c r="J25" s="57"/>
    </row>
    <row r="26" spans="2:11" s="55" customFormat="1" x14ac:dyDescent="0.2">
      <c r="B26" s="97">
        <f>IF(C6&lt;&gt;'MASTOR CONTROLS'!D3,B25+1,"")</f>
        <v>44262</v>
      </c>
      <c r="C26" s="98"/>
      <c r="D26" s="105">
        <f t="shared" si="2"/>
        <v>0</v>
      </c>
      <c r="E26" s="105">
        <f t="shared" si="1"/>
        <v>0</v>
      </c>
      <c r="G26" s="57"/>
      <c r="H26" s="57"/>
      <c r="I26" s="99"/>
      <c r="J26" s="57"/>
    </row>
    <row r="27" spans="2:11" s="55" customFormat="1" x14ac:dyDescent="0.2">
      <c r="B27" s="97">
        <f>IF(C6&lt;&gt;'MASTOR CONTROLS'!D3,B26+1,"")</f>
        <v>44263</v>
      </c>
      <c r="C27" s="98"/>
      <c r="D27" s="105">
        <f t="shared" si="2"/>
        <v>0</v>
      </c>
      <c r="E27" s="105">
        <f t="shared" si="1"/>
        <v>0</v>
      </c>
      <c r="G27" s="57"/>
      <c r="H27" s="57"/>
      <c r="I27" s="99"/>
      <c r="J27" s="57"/>
    </row>
    <row r="28" spans="2:11" s="55" customFormat="1" x14ac:dyDescent="0.2">
      <c r="B28" s="97">
        <f>IF(C6&lt;&gt;'MASTOR CONTROLS'!D3,B27+1,"")</f>
        <v>44264</v>
      </c>
      <c r="C28" s="98"/>
      <c r="D28" s="105">
        <f t="shared" si="2"/>
        <v>0</v>
      </c>
      <c r="E28" s="105">
        <f t="shared" si="1"/>
        <v>0</v>
      </c>
      <c r="G28" s="57"/>
      <c r="H28" s="57"/>
      <c r="I28" s="99"/>
      <c r="J28" s="57"/>
    </row>
    <row r="29" spans="2:11" s="55" customFormat="1" x14ac:dyDescent="0.2">
      <c r="B29" s="97">
        <f>IF(C6&lt;&gt;'MASTOR CONTROLS'!D3,B28+1,"")</f>
        <v>44265</v>
      </c>
      <c r="C29" s="98"/>
      <c r="D29" s="105">
        <f t="shared" si="2"/>
        <v>0</v>
      </c>
      <c r="E29" s="105">
        <f t="shared" si="1"/>
        <v>0</v>
      </c>
      <c r="G29" s="57"/>
      <c r="H29" s="57"/>
      <c r="I29" s="99"/>
      <c r="J29" s="57"/>
    </row>
    <row r="30" spans="2:11" s="55" customFormat="1" x14ac:dyDescent="0.2">
      <c r="B30" s="97">
        <f>IF(C6&lt;&gt;'MASTOR CONTROLS'!D3,B29+1,"")</f>
        <v>44266</v>
      </c>
      <c r="C30" s="98"/>
      <c r="D30" s="105">
        <f t="shared" si="2"/>
        <v>0</v>
      </c>
      <c r="E30" s="105">
        <f t="shared" si="1"/>
        <v>0</v>
      </c>
      <c r="G30" s="57"/>
      <c r="H30" s="57"/>
      <c r="I30" s="99"/>
      <c r="J30" s="57"/>
    </row>
    <row r="31" spans="2:11" s="55" customFormat="1" x14ac:dyDescent="0.2">
      <c r="B31" s="97">
        <f>IF(C6&lt;&gt;'MASTOR CONTROLS'!D3,B30+1,"")</f>
        <v>44267</v>
      </c>
      <c r="C31" s="98"/>
      <c r="D31" s="105">
        <f t="shared" si="2"/>
        <v>0</v>
      </c>
      <c r="E31" s="105">
        <f t="shared" si="1"/>
        <v>0</v>
      </c>
      <c r="G31" s="57"/>
      <c r="H31" s="57"/>
      <c r="I31" s="99"/>
      <c r="J31" s="57"/>
    </row>
    <row r="32" spans="2:11" s="55" customFormat="1" x14ac:dyDescent="0.2">
      <c r="B32" s="97">
        <f>IF(C6&lt;&gt;'MASTOR CONTROLS'!D3,B31+1,"")</f>
        <v>44268</v>
      </c>
      <c r="C32" s="98"/>
      <c r="D32" s="105">
        <f t="shared" si="2"/>
        <v>0</v>
      </c>
      <c r="E32" s="105">
        <f t="shared" si="1"/>
        <v>0</v>
      </c>
      <c r="G32" s="57"/>
      <c r="H32" s="57"/>
      <c r="I32" s="99"/>
      <c r="J32" s="57"/>
    </row>
    <row r="33" spans="2:10" s="55" customFormat="1" x14ac:dyDescent="0.2">
      <c r="B33" s="97">
        <f>IF(C6&lt;&gt;'MASTOR CONTROLS'!D3,B32+1,"")</f>
        <v>44269</v>
      </c>
      <c r="C33" s="98"/>
      <c r="D33" s="105">
        <f t="shared" si="2"/>
        <v>0</v>
      </c>
      <c r="E33" s="105">
        <f t="shared" si="1"/>
        <v>0</v>
      </c>
      <c r="G33" s="57"/>
      <c r="H33" s="57"/>
      <c r="I33" s="99"/>
      <c r="J33" s="57"/>
    </row>
    <row r="34" spans="2:10" s="55" customFormat="1" x14ac:dyDescent="0.2">
      <c r="B34" s="97">
        <f>IF(C6&lt;&gt;'MASTOR CONTROLS'!D3,B33+1,"")</f>
        <v>44270</v>
      </c>
      <c r="C34" s="98"/>
      <c r="D34" s="105">
        <f t="shared" si="2"/>
        <v>0</v>
      </c>
      <c r="E34" s="105">
        <f t="shared" si="1"/>
        <v>0</v>
      </c>
      <c r="G34" s="57"/>
      <c r="H34" s="57"/>
      <c r="I34" s="99"/>
      <c r="J34" s="57"/>
    </row>
    <row r="35" spans="2:10" s="55" customFormat="1" x14ac:dyDescent="0.2">
      <c r="B35" s="97">
        <f>IF(C6&lt;&gt;'MASTOR CONTROLS'!D3,B34+1,"")</f>
        <v>44271</v>
      </c>
      <c r="C35" s="98"/>
      <c r="D35" s="105">
        <f t="shared" si="2"/>
        <v>0</v>
      </c>
      <c r="E35" s="105">
        <f>IF(C35="Sick Day", 1,0)</f>
        <v>0</v>
      </c>
      <c r="G35" s="57"/>
      <c r="H35" s="57"/>
      <c r="I35" s="99"/>
      <c r="J35" s="57"/>
    </row>
    <row r="36" spans="2:10" s="55" customFormat="1" x14ac:dyDescent="0.2">
      <c r="B36" s="97">
        <f>IF(C6&lt;&gt;'MASTOR CONTROLS'!D3,B35+1,"")</f>
        <v>44272</v>
      </c>
      <c r="C36" s="98"/>
      <c r="D36" s="105">
        <f t="shared" si="2"/>
        <v>0</v>
      </c>
      <c r="E36" s="105">
        <f t="shared" si="1"/>
        <v>0</v>
      </c>
      <c r="G36" s="57"/>
      <c r="H36" s="57"/>
      <c r="I36" s="99"/>
      <c r="J36" s="57"/>
    </row>
    <row r="37" spans="2:10" s="55" customFormat="1" x14ac:dyDescent="0.2">
      <c r="B37" s="97">
        <f>IF(C6&lt;&gt;'MASTOR CONTROLS'!D3,B36+1,"")</f>
        <v>44273</v>
      </c>
      <c r="C37" s="98"/>
      <c r="D37" s="105">
        <f t="shared" si="2"/>
        <v>0</v>
      </c>
      <c r="E37" s="105">
        <f t="shared" si="1"/>
        <v>0</v>
      </c>
      <c r="G37" s="57"/>
      <c r="H37" s="57"/>
      <c r="I37" s="99"/>
      <c r="J37" s="57"/>
    </row>
    <row r="38" spans="2:10" s="55" customFormat="1" x14ac:dyDescent="0.2">
      <c r="B38" s="97">
        <f>IF(C6&lt;&gt;'MASTOR CONTROLS'!D3,B37+1,"")</f>
        <v>44274</v>
      </c>
      <c r="C38" s="98"/>
      <c r="D38" s="105">
        <f t="shared" si="2"/>
        <v>0</v>
      </c>
      <c r="E38" s="105">
        <f t="shared" si="1"/>
        <v>0</v>
      </c>
      <c r="G38" s="57"/>
      <c r="H38" s="57"/>
      <c r="I38" s="99"/>
      <c r="J38" s="57"/>
    </row>
    <row r="39" spans="2:10" s="55" customFormat="1" x14ac:dyDescent="0.2">
      <c r="B39" s="97">
        <f>IF(C6&lt;&gt;'MASTOR CONTROLS'!D3,B38+1,"")</f>
        <v>44275</v>
      </c>
      <c r="C39" s="98"/>
      <c r="D39" s="105">
        <f t="shared" si="2"/>
        <v>0</v>
      </c>
      <c r="E39" s="105">
        <f t="shared" si="1"/>
        <v>0</v>
      </c>
      <c r="G39" s="57"/>
      <c r="H39" s="57"/>
      <c r="I39" s="99"/>
      <c r="J39" s="57"/>
    </row>
    <row r="40" spans="2:10" s="55" customFormat="1" x14ac:dyDescent="0.2">
      <c r="B40" s="97">
        <f>IF(C6&lt;&gt;'MASTOR CONTROLS'!D3,B39+1,"")</f>
        <v>44276</v>
      </c>
      <c r="C40" s="98"/>
      <c r="D40" s="105">
        <f t="shared" si="2"/>
        <v>0</v>
      </c>
      <c r="E40" s="105">
        <f t="shared" si="1"/>
        <v>0</v>
      </c>
      <c r="G40" s="57"/>
      <c r="H40" s="57"/>
      <c r="I40" s="99"/>
      <c r="J40" s="57"/>
    </row>
    <row r="41" spans="2:10" s="55" customFormat="1" x14ac:dyDescent="0.2">
      <c r="B41" s="97">
        <f>IF(C6&lt;&gt;'MASTOR CONTROLS'!D3,B40+1,"")</f>
        <v>44277</v>
      </c>
      <c r="C41" s="98"/>
      <c r="D41" s="105">
        <f t="shared" si="2"/>
        <v>0</v>
      </c>
      <c r="E41" s="105">
        <f t="shared" si="1"/>
        <v>0</v>
      </c>
      <c r="G41" s="57"/>
      <c r="H41" s="57"/>
      <c r="I41" s="99"/>
      <c r="J41" s="57"/>
    </row>
    <row r="42" spans="2:10" s="55" customFormat="1" x14ac:dyDescent="0.2">
      <c r="B42" s="97">
        <f>IF(C6&lt;&gt;'MASTOR CONTROLS'!D3,B41+1,"")</f>
        <v>44278</v>
      </c>
      <c r="C42" s="98"/>
      <c r="D42" s="105">
        <f t="shared" si="2"/>
        <v>0</v>
      </c>
      <c r="E42" s="105">
        <f t="shared" si="1"/>
        <v>0</v>
      </c>
      <c r="G42" s="57"/>
      <c r="H42" s="57"/>
      <c r="I42" s="99"/>
      <c r="J42" s="57"/>
    </row>
    <row r="43" spans="2:10" s="55" customFormat="1" x14ac:dyDescent="0.2">
      <c r="B43" s="97">
        <f>IF(C6&lt;&gt;'MASTOR CONTROLS'!D3,B42+1,"")</f>
        <v>44279</v>
      </c>
      <c r="C43" s="98"/>
      <c r="D43" s="105">
        <f t="shared" si="2"/>
        <v>0</v>
      </c>
      <c r="E43" s="105">
        <f t="shared" si="1"/>
        <v>0</v>
      </c>
      <c r="G43" s="57"/>
      <c r="H43" s="57"/>
      <c r="I43" s="99"/>
      <c r="J43" s="57"/>
    </row>
    <row r="44" spans="2:10" s="55" customFormat="1" x14ac:dyDescent="0.2">
      <c r="B44" s="97">
        <f>IF(C6&lt;&gt;'MASTOR CONTROLS'!D3,B43+1,"")</f>
        <v>44280</v>
      </c>
      <c r="C44" s="98"/>
      <c r="D44" s="105">
        <f t="shared" si="2"/>
        <v>0</v>
      </c>
      <c r="E44" s="105">
        <f t="shared" si="1"/>
        <v>0</v>
      </c>
      <c r="G44" s="57"/>
      <c r="H44" s="57"/>
      <c r="I44" s="99"/>
      <c r="J44" s="57"/>
    </row>
    <row r="45" spans="2:10" s="55" customFormat="1" x14ac:dyDescent="0.2">
      <c r="B45" s="97">
        <f>IF(C6&lt;&gt;'MASTOR CONTROLS'!D3,B44+1,"")</f>
        <v>44281</v>
      </c>
      <c r="C45" s="98"/>
      <c r="D45" s="105">
        <f t="shared" si="2"/>
        <v>0</v>
      </c>
      <c r="E45" s="105">
        <f t="shared" si="1"/>
        <v>0</v>
      </c>
      <c r="G45" s="57"/>
      <c r="H45" s="57"/>
      <c r="I45" s="99"/>
      <c r="J45" s="57"/>
    </row>
    <row r="46" spans="2:10" s="55" customFormat="1" x14ac:dyDescent="0.2">
      <c r="B46" s="97">
        <f>IF(C6&lt;&gt;'MASTOR CONTROLS'!D3,B45+1,"")</f>
        <v>44282</v>
      </c>
      <c r="C46" s="98"/>
      <c r="D46" s="105">
        <f t="shared" si="2"/>
        <v>0</v>
      </c>
      <c r="E46" s="105">
        <f t="shared" si="1"/>
        <v>0</v>
      </c>
      <c r="G46" s="57"/>
      <c r="H46" s="100"/>
      <c r="I46" s="99"/>
      <c r="J46" s="57"/>
    </row>
    <row r="47" spans="2:10" s="55" customFormat="1" x14ac:dyDescent="0.2">
      <c r="B47" s="97">
        <f>IF(C6&lt;&gt;'MASTOR CONTROLS'!D3,B46+1,"")</f>
        <v>44283</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v>42825</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SRdCgT/mu02xLEGXvBHALPFCS6xIQKDFjQ23cj1rLp5Pwvr0kKA6WR6twDEr+8T2c1qiOoDZ6l4JQV5rocGAKA==" saltValue="ER6sePyb6/113GSp/YCK6A=="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49" priority="3" stopIfTrue="1" operator="notBetween">
      <formula>0</formula>
      <formula>100000000</formula>
    </cfRule>
  </conditionalFormatting>
  <conditionalFormatting sqref="B20:D50">
    <cfRule type="expression" dxfId="48" priority="4" stopIfTrue="1">
      <formula>TEXT(#REF!,"ddd")="Sat"</formula>
    </cfRule>
    <cfRule type="expression" dxfId="47" priority="5" stopIfTrue="1">
      <formula>TEXT(#REF!,"ddd")="Sun"</formula>
    </cfRule>
  </conditionalFormatting>
  <conditionalFormatting sqref="E20:E50">
    <cfRule type="expression" dxfId="46" priority="1" stopIfTrue="1">
      <formula>TEXT(#REF!,"ddd")="Sat"</formula>
    </cfRule>
    <cfRule type="expression" dxfId="45"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400-000000000000}">
      <formula1>Months</formula1>
    </dataValidation>
    <dataValidation allowBlank="1" showErrorMessage="1" sqref="D20:E50" xr:uid="{00000000-0002-0000-0400-000001000000}"/>
    <dataValidation type="list" allowBlank="1" showInputMessage="1" showErrorMessage="1" errorTitle="Input Not Allowed" error="Please enter one of these choices:_x000a_Worked_x000a_Day Off_x000a_Vacation_x000a_Sick Day_x000a_Holiday" sqref="C20:C50" xr:uid="{00000000-0002-0000-04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44287</v>
      </c>
      <c r="G5" s="68"/>
      <c r="I5" s="63"/>
      <c r="J5" s="64"/>
      <c r="K5" s="61"/>
    </row>
    <row r="6" spans="1:11" x14ac:dyDescent="0.2">
      <c r="A6" s="55" t="s">
        <v>29</v>
      </c>
      <c r="B6" s="136">
        <f>+Jan!B6</f>
        <v>0</v>
      </c>
      <c r="C6" s="136"/>
      <c r="D6" s="136"/>
      <c r="F6" s="75" t="str">
        <f xml:space="preserve"> IF(F5&lt;&gt;'MASTOR CONTROLS'!G3,"Due " &amp; TEXT(DATE(1,MONTH(B20)+1,1),"mmmm") &amp; " 3rd.","")</f>
        <v>Due May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44287</v>
      </c>
      <c r="C20" s="98"/>
      <c r="D20" s="105">
        <f>IF(C20="Vacation", 1,0)</f>
        <v>0</v>
      </c>
      <c r="E20" s="105">
        <f>IF(C20="Sick Day", 1,0)</f>
        <v>0</v>
      </c>
      <c r="G20" s="87"/>
      <c r="H20" s="87"/>
      <c r="I20" s="95"/>
      <c r="J20" s="87"/>
      <c r="K20" s="91"/>
    </row>
    <row r="21" spans="2:11" s="55" customFormat="1" x14ac:dyDescent="0.2">
      <c r="B21" s="97">
        <f>IF(C6&lt;&gt;'MASTOR CONTROLS'!D3,B20+1,"")</f>
        <v>44288</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44289</v>
      </c>
      <c r="C22" s="98"/>
      <c r="D22" s="105">
        <f t="shared" si="0"/>
        <v>0</v>
      </c>
      <c r="E22" s="105">
        <f t="shared" si="1"/>
        <v>0</v>
      </c>
      <c r="G22" s="87"/>
      <c r="H22" s="87"/>
      <c r="I22" s="95"/>
      <c r="J22" s="87"/>
      <c r="K22" s="91"/>
    </row>
    <row r="23" spans="2:11" s="55" customFormat="1" x14ac:dyDescent="0.2">
      <c r="B23" s="97">
        <f>IF(C6&lt;&gt;'MASTOR CONTROLS'!D3,B22+1,"")</f>
        <v>44290</v>
      </c>
      <c r="C23" s="98"/>
      <c r="D23" s="105">
        <f>IF(C23="Vacation", 1,0)</f>
        <v>0</v>
      </c>
      <c r="E23" s="105">
        <f t="shared" si="1"/>
        <v>0</v>
      </c>
      <c r="G23" s="76"/>
      <c r="H23" s="57"/>
      <c r="I23" s="99"/>
      <c r="J23" s="57"/>
    </row>
    <row r="24" spans="2:11" s="55" customFormat="1" x14ac:dyDescent="0.2">
      <c r="B24" s="97">
        <f>IF(C6&lt;&gt;'MASTOR CONTROLS'!D3,B23+1,"")</f>
        <v>44291</v>
      </c>
      <c r="C24" s="98"/>
      <c r="D24" s="105">
        <f>IF(C24="Vacation", 1,0)</f>
        <v>0</v>
      </c>
      <c r="E24" s="105">
        <f t="shared" si="1"/>
        <v>0</v>
      </c>
      <c r="G24" s="76"/>
      <c r="H24" s="57"/>
      <c r="I24" s="99"/>
      <c r="J24" s="57"/>
    </row>
    <row r="25" spans="2:11" s="55" customFormat="1" x14ac:dyDescent="0.2">
      <c r="B25" s="97">
        <f>IF(C6&lt;&gt;'MASTOR CONTROLS'!D3,B24+1,"")</f>
        <v>44292</v>
      </c>
      <c r="C25" s="98"/>
      <c r="D25" s="105">
        <f t="shared" ref="D25:D50" si="2">IF(C25="Vacation", 1,0)</f>
        <v>0</v>
      </c>
      <c r="E25" s="105">
        <f t="shared" si="1"/>
        <v>0</v>
      </c>
      <c r="G25" s="76"/>
      <c r="H25" s="57"/>
      <c r="I25" s="99"/>
      <c r="J25" s="57"/>
    </row>
    <row r="26" spans="2:11" s="55" customFormat="1" x14ac:dyDescent="0.2">
      <c r="B26" s="97">
        <f>IF(C6&lt;&gt;'MASTOR CONTROLS'!D3,B25+1,"")</f>
        <v>44293</v>
      </c>
      <c r="C26" s="98"/>
      <c r="D26" s="105">
        <f t="shared" si="2"/>
        <v>0</v>
      </c>
      <c r="E26" s="105">
        <f t="shared" si="1"/>
        <v>0</v>
      </c>
      <c r="G26" s="57"/>
      <c r="H26" s="57"/>
      <c r="I26" s="99"/>
      <c r="J26" s="57"/>
    </row>
    <row r="27" spans="2:11" s="55" customFormat="1" x14ac:dyDescent="0.2">
      <c r="B27" s="97">
        <f>IF(C6&lt;&gt;'MASTOR CONTROLS'!D3,B26+1,"")</f>
        <v>44294</v>
      </c>
      <c r="C27" s="98"/>
      <c r="D27" s="105">
        <f t="shared" si="2"/>
        <v>0</v>
      </c>
      <c r="E27" s="105">
        <f t="shared" si="1"/>
        <v>0</v>
      </c>
      <c r="G27" s="57"/>
      <c r="H27" s="57"/>
      <c r="I27" s="99"/>
      <c r="J27" s="57"/>
    </row>
    <row r="28" spans="2:11" s="55" customFormat="1" x14ac:dyDescent="0.2">
      <c r="B28" s="97">
        <f>IF(C6&lt;&gt;'MASTOR CONTROLS'!D3,B27+1,"")</f>
        <v>44295</v>
      </c>
      <c r="C28" s="98"/>
      <c r="D28" s="105">
        <f t="shared" si="2"/>
        <v>0</v>
      </c>
      <c r="E28" s="105">
        <f t="shared" si="1"/>
        <v>0</v>
      </c>
      <c r="G28" s="57"/>
      <c r="H28" s="57"/>
      <c r="I28" s="99"/>
      <c r="J28" s="57"/>
    </row>
    <row r="29" spans="2:11" s="55" customFormat="1" x14ac:dyDescent="0.2">
      <c r="B29" s="97">
        <f>IF(C6&lt;&gt;'MASTOR CONTROLS'!D3,B28+1,"")</f>
        <v>44296</v>
      </c>
      <c r="C29" s="98"/>
      <c r="D29" s="105">
        <f t="shared" si="2"/>
        <v>0</v>
      </c>
      <c r="E29" s="105">
        <f t="shared" si="1"/>
        <v>0</v>
      </c>
      <c r="G29" s="57"/>
      <c r="H29" s="57"/>
      <c r="I29" s="99"/>
      <c r="J29" s="57"/>
    </row>
    <row r="30" spans="2:11" s="55" customFormat="1" x14ac:dyDescent="0.2">
      <c r="B30" s="97">
        <f>IF(C6&lt;&gt;'MASTOR CONTROLS'!D3,B29+1,"")</f>
        <v>44297</v>
      </c>
      <c r="C30" s="98"/>
      <c r="D30" s="105">
        <f t="shared" si="2"/>
        <v>0</v>
      </c>
      <c r="E30" s="105">
        <f t="shared" si="1"/>
        <v>0</v>
      </c>
      <c r="G30" s="57"/>
      <c r="H30" s="57"/>
      <c r="I30" s="99"/>
      <c r="J30" s="57"/>
    </row>
    <row r="31" spans="2:11" s="55" customFormat="1" x14ac:dyDescent="0.2">
      <c r="B31" s="97">
        <f>IF(C6&lt;&gt;'MASTOR CONTROLS'!D3,B30+1,"")</f>
        <v>44298</v>
      </c>
      <c r="C31" s="98"/>
      <c r="D31" s="105">
        <f t="shared" si="2"/>
        <v>0</v>
      </c>
      <c r="E31" s="105">
        <f t="shared" si="1"/>
        <v>0</v>
      </c>
      <c r="G31" s="57"/>
      <c r="H31" s="57"/>
      <c r="I31" s="99"/>
      <c r="J31" s="57"/>
    </row>
    <row r="32" spans="2:11" s="55" customFormat="1" x14ac:dyDescent="0.2">
      <c r="B32" s="97">
        <f>IF(C6&lt;&gt;'MASTOR CONTROLS'!D3,B31+1,"")</f>
        <v>44299</v>
      </c>
      <c r="C32" s="98"/>
      <c r="D32" s="105">
        <f t="shared" si="2"/>
        <v>0</v>
      </c>
      <c r="E32" s="105">
        <f t="shared" si="1"/>
        <v>0</v>
      </c>
      <c r="G32" s="57"/>
      <c r="H32" s="57"/>
      <c r="I32" s="99"/>
      <c r="J32" s="57"/>
    </row>
    <row r="33" spans="2:10" s="55" customFormat="1" x14ac:dyDescent="0.2">
      <c r="B33" s="97">
        <f>IF(C6&lt;&gt;'MASTOR CONTROLS'!D3,B32+1,"")</f>
        <v>44300</v>
      </c>
      <c r="C33" s="98"/>
      <c r="D33" s="105">
        <f t="shared" si="2"/>
        <v>0</v>
      </c>
      <c r="E33" s="105">
        <f t="shared" si="1"/>
        <v>0</v>
      </c>
      <c r="G33" s="57"/>
      <c r="H33" s="57"/>
      <c r="I33" s="99"/>
      <c r="J33" s="57"/>
    </row>
    <row r="34" spans="2:10" s="55" customFormat="1" x14ac:dyDescent="0.2">
      <c r="B34" s="97">
        <f>IF(C6&lt;&gt;'MASTOR CONTROLS'!D3,B33+1,"")</f>
        <v>44301</v>
      </c>
      <c r="C34" s="98"/>
      <c r="D34" s="105">
        <f t="shared" si="2"/>
        <v>0</v>
      </c>
      <c r="E34" s="105">
        <f t="shared" si="1"/>
        <v>0</v>
      </c>
      <c r="G34" s="57"/>
      <c r="H34" s="57"/>
      <c r="I34" s="99"/>
      <c r="J34" s="57"/>
    </row>
    <row r="35" spans="2:10" s="55" customFormat="1" x14ac:dyDescent="0.2">
      <c r="B35" s="97">
        <f>IF(C6&lt;&gt;'MASTOR CONTROLS'!D3,B34+1,"")</f>
        <v>44302</v>
      </c>
      <c r="C35" s="98"/>
      <c r="D35" s="105">
        <f t="shared" si="2"/>
        <v>0</v>
      </c>
      <c r="E35" s="105">
        <f>IF(C35="Sick Day", 1,0)</f>
        <v>0</v>
      </c>
      <c r="G35" s="57"/>
      <c r="H35" s="57"/>
      <c r="I35" s="99"/>
      <c r="J35" s="57"/>
    </row>
    <row r="36" spans="2:10" s="55" customFormat="1" x14ac:dyDescent="0.2">
      <c r="B36" s="97">
        <f>IF(C6&lt;&gt;'MASTOR CONTROLS'!D3,B35+1,"")</f>
        <v>44303</v>
      </c>
      <c r="C36" s="98"/>
      <c r="D36" s="105">
        <f t="shared" si="2"/>
        <v>0</v>
      </c>
      <c r="E36" s="105">
        <f t="shared" si="1"/>
        <v>0</v>
      </c>
      <c r="G36" s="57"/>
      <c r="H36" s="57"/>
      <c r="I36" s="99"/>
      <c r="J36" s="57"/>
    </row>
    <row r="37" spans="2:10" s="55" customFormat="1" x14ac:dyDescent="0.2">
      <c r="B37" s="97">
        <f>IF(C6&lt;&gt;'MASTOR CONTROLS'!D3,B36+1,"")</f>
        <v>44304</v>
      </c>
      <c r="C37" s="98"/>
      <c r="D37" s="105">
        <f t="shared" si="2"/>
        <v>0</v>
      </c>
      <c r="E37" s="105">
        <f t="shared" si="1"/>
        <v>0</v>
      </c>
      <c r="G37" s="57"/>
      <c r="H37" s="57"/>
      <c r="I37" s="99"/>
      <c r="J37" s="57"/>
    </row>
    <row r="38" spans="2:10" s="55" customFormat="1" x14ac:dyDescent="0.2">
      <c r="B38" s="97">
        <f>IF(C6&lt;&gt;'MASTOR CONTROLS'!D3,B37+1,"")</f>
        <v>44305</v>
      </c>
      <c r="C38" s="98"/>
      <c r="D38" s="105">
        <f t="shared" si="2"/>
        <v>0</v>
      </c>
      <c r="E38" s="105">
        <f t="shared" si="1"/>
        <v>0</v>
      </c>
      <c r="G38" s="57"/>
      <c r="H38" s="57"/>
      <c r="I38" s="99"/>
      <c r="J38" s="57"/>
    </row>
    <row r="39" spans="2:10" s="55" customFormat="1" x14ac:dyDescent="0.2">
      <c r="B39" s="97">
        <f>IF(C6&lt;&gt;'MASTOR CONTROLS'!D3,B38+1,"")</f>
        <v>44306</v>
      </c>
      <c r="C39" s="98"/>
      <c r="D39" s="105">
        <f t="shared" si="2"/>
        <v>0</v>
      </c>
      <c r="E39" s="105">
        <f t="shared" si="1"/>
        <v>0</v>
      </c>
      <c r="G39" s="57"/>
      <c r="H39" s="57"/>
      <c r="I39" s="99"/>
      <c r="J39" s="57"/>
    </row>
    <row r="40" spans="2:10" s="55" customFormat="1" x14ac:dyDescent="0.2">
      <c r="B40" s="97">
        <f>IF(C6&lt;&gt;'MASTOR CONTROLS'!D3,B39+1,"")</f>
        <v>44307</v>
      </c>
      <c r="C40" s="98"/>
      <c r="D40" s="105">
        <f t="shared" si="2"/>
        <v>0</v>
      </c>
      <c r="E40" s="105">
        <f t="shared" si="1"/>
        <v>0</v>
      </c>
      <c r="G40" s="57"/>
      <c r="H40" s="57"/>
      <c r="I40" s="99"/>
      <c r="J40" s="57"/>
    </row>
    <row r="41" spans="2:10" s="55" customFormat="1" x14ac:dyDescent="0.2">
      <c r="B41" s="97">
        <f>IF(C6&lt;&gt;'MASTOR CONTROLS'!D3,B40+1,"")</f>
        <v>44308</v>
      </c>
      <c r="C41" s="98"/>
      <c r="D41" s="105">
        <f t="shared" si="2"/>
        <v>0</v>
      </c>
      <c r="E41" s="105">
        <f t="shared" si="1"/>
        <v>0</v>
      </c>
      <c r="G41" s="57"/>
      <c r="H41" s="57"/>
      <c r="I41" s="99"/>
      <c r="J41" s="57"/>
    </row>
    <row r="42" spans="2:10" s="55" customFormat="1" x14ac:dyDescent="0.2">
      <c r="B42" s="97">
        <f>IF(C6&lt;&gt;'MASTOR CONTROLS'!D3,B41+1,"")</f>
        <v>44309</v>
      </c>
      <c r="C42" s="98"/>
      <c r="D42" s="105">
        <f t="shared" si="2"/>
        <v>0</v>
      </c>
      <c r="E42" s="105">
        <f t="shared" si="1"/>
        <v>0</v>
      </c>
      <c r="G42" s="57"/>
      <c r="H42" s="57"/>
      <c r="I42" s="99"/>
      <c r="J42" s="57"/>
    </row>
    <row r="43" spans="2:10" s="55" customFormat="1" x14ac:dyDescent="0.2">
      <c r="B43" s="97">
        <f>IF(C6&lt;&gt;'MASTOR CONTROLS'!D3,B42+1,"")</f>
        <v>44310</v>
      </c>
      <c r="C43" s="98"/>
      <c r="D43" s="105">
        <f t="shared" si="2"/>
        <v>0</v>
      </c>
      <c r="E43" s="105">
        <f t="shared" si="1"/>
        <v>0</v>
      </c>
      <c r="G43" s="57"/>
      <c r="H43" s="57"/>
      <c r="I43" s="99"/>
      <c r="J43" s="57"/>
    </row>
    <row r="44" spans="2:10" s="55" customFormat="1" x14ac:dyDescent="0.2">
      <c r="B44" s="97">
        <f>IF(C6&lt;&gt;'MASTOR CONTROLS'!D3,B43+1,"")</f>
        <v>44311</v>
      </c>
      <c r="C44" s="98"/>
      <c r="D44" s="105">
        <f t="shared" si="2"/>
        <v>0</v>
      </c>
      <c r="E44" s="105">
        <f t="shared" si="1"/>
        <v>0</v>
      </c>
      <c r="G44" s="57"/>
      <c r="H44" s="57"/>
      <c r="I44" s="99"/>
      <c r="J44" s="57"/>
    </row>
    <row r="45" spans="2:10" s="55" customFormat="1" x14ac:dyDescent="0.2">
      <c r="B45" s="97">
        <f>IF(C6&lt;&gt;'MASTOR CONTROLS'!D3,B44+1,"")</f>
        <v>44312</v>
      </c>
      <c r="C45" s="98"/>
      <c r="D45" s="105">
        <f t="shared" si="2"/>
        <v>0</v>
      </c>
      <c r="E45" s="105">
        <f t="shared" si="1"/>
        <v>0</v>
      </c>
      <c r="G45" s="57"/>
      <c r="H45" s="57"/>
      <c r="I45" s="99"/>
      <c r="J45" s="57"/>
    </row>
    <row r="46" spans="2:10" s="55" customFormat="1" x14ac:dyDescent="0.2">
      <c r="B46" s="97">
        <f>IF(C6&lt;&gt;'MASTOR CONTROLS'!D3,B45+1,"")</f>
        <v>44313</v>
      </c>
      <c r="C46" s="98"/>
      <c r="D46" s="105">
        <f t="shared" si="2"/>
        <v>0</v>
      </c>
      <c r="E46" s="105">
        <f t="shared" si="1"/>
        <v>0</v>
      </c>
      <c r="G46" s="57"/>
      <c r="H46" s="100"/>
      <c r="I46" s="99"/>
      <c r="J46" s="57"/>
    </row>
    <row r="47" spans="2:10" s="55" customFormat="1" x14ac:dyDescent="0.2">
      <c r="B47" s="97">
        <f>IF(C6&lt;&gt;'MASTOR CONTROLS'!D3,B46+1,"")</f>
        <v>44314</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t="str">
        <f>IF(AND(F$5&lt;&gt;'MASTOR CONTROLS'!$G$3,B49&lt;VLOOKUP(F$5,'MASTOR CONTROLS'!$G$3:$I$15,3)),B49+1,"")</f>
        <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beNCDLHxoUyw0LwvqfaszapnPlyZ5PP0LRAK9mbpp80wYux8wJRcp1Pubo9NlSSSPwa9eFTWI4qiirzwiiw65w==" saltValue="zUjkQ43e/qfPrAiClm1NEQ=="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44" priority="3" stopIfTrue="1" operator="notBetween">
      <formula>0</formula>
      <formula>100000000</formula>
    </cfRule>
  </conditionalFormatting>
  <conditionalFormatting sqref="B20:D50">
    <cfRule type="expression" dxfId="43" priority="4" stopIfTrue="1">
      <formula>TEXT(#REF!,"ddd")="Sat"</formula>
    </cfRule>
    <cfRule type="expression" dxfId="42" priority="5" stopIfTrue="1">
      <formula>TEXT(#REF!,"ddd")="Sun"</formula>
    </cfRule>
  </conditionalFormatting>
  <conditionalFormatting sqref="E20:E50">
    <cfRule type="expression" dxfId="41" priority="1" stopIfTrue="1">
      <formula>TEXT(#REF!,"ddd")="Sat"</formula>
    </cfRule>
    <cfRule type="expression" dxfId="40"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500-000000000000}">
      <formula1>Months</formula1>
    </dataValidation>
    <dataValidation allowBlank="1" showErrorMessage="1" sqref="D20:E50" xr:uid="{00000000-0002-0000-0500-000001000000}"/>
    <dataValidation type="list" allowBlank="1" showInputMessage="1" showErrorMessage="1" errorTitle="Input Not Allowed" error="Please enter one of these choices:_x000a_Worked_x000a_Day Off_x000a_Vacation_x000a_Sick Day_x000a_Holiday" sqref="C20:C50" xr:uid="{00000000-0002-0000-05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44317</v>
      </c>
      <c r="G5" s="68"/>
      <c r="I5" s="63"/>
      <c r="J5" s="64"/>
      <c r="K5" s="61"/>
    </row>
    <row r="6" spans="1:11" x14ac:dyDescent="0.2">
      <c r="A6" s="55" t="s">
        <v>29</v>
      </c>
      <c r="B6" s="136">
        <f>+Jan!B6</f>
        <v>0</v>
      </c>
      <c r="C6" s="136"/>
      <c r="D6" s="136"/>
      <c r="F6" s="75" t="str">
        <f xml:space="preserve"> IF(F5&lt;&gt;'MASTOR CONTROLS'!G3,"Due " &amp; TEXT(DATE(1,MONTH(B20)+1,1),"mmmm") &amp; " 3rd.","")</f>
        <v>Due June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44317</v>
      </c>
      <c r="C20" s="98"/>
      <c r="D20" s="105">
        <f>IF(C20="Vacation", 1,0)</f>
        <v>0</v>
      </c>
      <c r="E20" s="105">
        <f>IF(C20="Sick Day", 1,0)</f>
        <v>0</v>
      </c>
      <c r="G20" s="87"/>
      <c r="H20" s="87"/>
      <c r="I20" s="95"/>
      <c r="J20" s="87"/>
      <c r="K20" s="91"/>
    </row>
    <row r="21" spans="2:11" s="55" customFormat="1" x14ac:dyDescent="0.2">
      <c r="B21" s="97">
        <f>IF(C6&lt;&gt;'MASTOR CONTROLS'!D3,B20+1,"")</f>
        <v>44318</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44319</v>
      </c>
      <c r="C22" s="98"/>
      <c r="D22" s="105">
        <f t="shared" si="0"/>
        <v>0</v>
      </c>
      <c r="E22" s="105">
        <f t="shared" si="1"/>
        <v>0</v>
      </c>
      <c r="G22" s="87"/>
      <c r="H22" s="87"/>
      <c r="I22" s="95"/>
      <c r="J22" s="87"/>
      <c r="K22" s="91"/>
    </row>
    <row r="23" spans="2:11" s="55" customFormat="1" x14ac:dyDescent="0.2">
      <c r="B23" s="97">
        <f>IF(C6&lt;&gt;'MASTOR CONTROLS'!D3,B22+1,"")</f>
        <v>44320</v>
      </c>
      <c r="C23" s="98"/>
      <c r="D23" s="105">
        <f>IF(C23="Vacation", 1,0)</f>
        <v>0</v>
      </c>
      <c r="E23" s="105">
        <f t="shared" si="1"/>
        <v>0</v>
      </c>
      <c r="G23" s="76"/>
      <c r="H23" s="57"/>
      <c r="I23" s="99"/>
      <c r="J23" s="57"/>
    </row>
    <row r="24" spans="2:11" s="55" customFormat="1" x14ac:dyDescent="0.2">
      <c r="B24" s="97">
        <f>IF(C6&lt;&gt;'MASTOR CONTROLS'!D3,B23+1,"")</f>
        <v>44321</v>
      </c>
      <c r="C24" s="98"/>
      <c r="D24" s="105">
        <f>IF(C24="Vacation", 1,0)</f>
        <v>0</v>
      </c>
      <c r="E24" s="105">
        <f t="shared" si="1"/>
        <v>0</v>
      </c>
      <c r="G24" s="76"/>
      <c r="H24" s="57"/>
      <c r="I24" s="99"/>
      <c r="J24" s="57"/>
    </row>
    <row r="25" spans="2:11" s="55" customFormat="1" x14ac:dyDescent="0.2">
      <c r="B25" s="97">
        <f>IF(C6&lt;&gt;'MASTOR CONTROLS'!D3,B24+1,"")</f>
        <v>44322</v>
      </c>
      <c r="C25" s="98"/>
      <c r="D25" s="105">
        <f t="shared" ref="D25:D50" si="2">IF(C25="Vacation", 1,0)</f>
        <v>0</v>
      </c>
      <c r="E25" s="105">
        <f t="shared" si="1"/>
        <v>0</v>
      </c>
      <c r="G25" s="76"/>
      <c r="H25" s="57"/>
      <c r="I25" s="99"/>
      <c r="J25" s="57"/>
    </row>
    <row r="26" spans="2:11" s="55" customFormat="1" x14ac:dyDescent="0.2">
      <c r="B26" s="97">
        <f>IF(C6&lt;&gt;'MASTOR CONTROLS'!D3,B25+1,"")</f>
        <v>44323</v>
      </c>
      <c r="C26" s="98"/>
      <c r="D26" s="105">
        <f t="shared" si="2"/>
        <v>0</v>
      </c>
      <c r="E26" s="105">
        <f t="shared" si="1"/>
        <v>0</v>
      </c>
      <c r="G26" s="57"/>
      <c r="H26" s="57"/>
      <c r="I26" s="99"/>
      <c r="J26" s="57"/>
    </row>
    <row r="27" spans="2:11" s="55" customFormat="1" x14ac:dyDescent="0.2">
      <c r="B27" s="97">
        <f>IF(C6&lt;&gt;'MASTOR CONTROLS'!D3,B26+1,"")</f>
        <v>44324</v>
      </c>
      <c r="C27" s="98"/>
      <c r="D27" s="105">
        <f t="shared" si="2"/>
        <v>0</v>
      </c>
      <c r="E27" s="105">
        <f t="shared" si="1"/>
        <v>0</v>
      </c>
      <c r="G27" s="57"/>
      <c r="H27" s="57"/>
      <c r="I27" s="99"/>
      <c r="J27" s="57"/>
    </row>
    <row r="28" spans="2:11" s="55" customFormat="1" x14ac:dyDescent="0.2">
      <c r="B28" s="97">
        <f>IF(C6&lt;&gt;'MASTOR CONTROLS'!D3,B27+1,"")</f>
        <v>44325</v>
      </c>
      <c r="C28" s="98"/>
      <c r="D28" s="105">
        <f t="shared" si="2"/>
        <v>0</v>
      </c>
      <c r="E28" s="105">
        <f t="shared" si="1"/>
        <v>0</v>
      </c>
      <c r="G28" s="57"/>
      <c r="H28" s="57"/>
      <c r="I28" s="99"/>
      <c r="J28" s="57"/>
    </row>
    <row r="29" spans="2:11" s="55" customFormat="1" x14ac:dyDescent="0.2">
      <c r="B29" s="97">
        <f>IF(C6&lt;&gt;'MASTOR CONTROLS'!D3,B28+1,"")</f>
        <v>44326</v>
      </c>
      <c r="C29" s="98"/>
      <c r="D29" s="105">
        <f t="shared" si="2"/>
        <v>0</v>
      </c>
      <c r="E29" s="105">
        <f t="shared" si="1"/>
        <v>0</v>
      </c>
      <c r="G29" s="57"/>
      <c r="H29" s="57"/>
      <c r="I29" s="99"/>
      <c r="J29" s="57"/>
    </row>
    <row r="30" spans="2:11" s="55" customFormat="1" x14ac:dyDescent="0.2">
      <c r="B30" s="97">
        <f>IF(C6&lt;&gt;'MASTOR CONTROLS'!D3,B29+1,"")</f>
        <v>44327</v>
      </c>
      <c r="C30" s="98"/>
      <c r="D30" s="105">
        <f t="shared" si="2"/>
        <v>0</v>
      </c>
      <c r="E30" s="105">
        <f t="shared" si="1"/>
        <v>0</v>
      </c>
      <c r="G30" s="57"/>
      <c r="H30" s="57"/>
      <c r="I30" s="99"/>
      <c r="J30" s="57"/>
    </row>
    <row r="31" spans="2:11" s="55" customFormat="1" x14ac:dyDescent="0.2">
      <c r="B31" s="97">
        <f>IF(C6&lt;&gt;'MASTOR CONTROLS'!D3,B30+1,"")</f>
        <v>44328</v>
      </c>
      <c r="C31" s="98"/>
      <c r="D31" s="105">
        <f t="shared" si="2"/>
        <v>0</v>
      </c>
      <c r="E31" s="105">
        <f t="shared" si="1"/>
        <v>0</v>
      </c>
      <c r="G31" s="57"/>
      <c r="H31" s="57"/>
      <c r="I31" s="99"/>
      <c r="J31" s="57"/>
    </row>
    <row r="32" spans="2:11" s="55" customFormat="1" x14ac:dyDescent="0.2">
      <c r="B32" s="97">
        <f>IF(C6&lt;&gt;'MASTOR CONTROLS'!D3,B31+1,"")</f>
        <v>44329</v>
      </c>
      <c r="C32" s="98"/>
      <c r="D32" s="105">
        <f t="shared" si="2"/>
        <v>0</v>
      </c>
      <c r="E32" s="105">
        <f t="shared" si="1"/>
        <v>0</v>
      </c>
      <c r="G32" s="57"/>
      <c r="H32" s="57"/>
      <c r="I32" s="99"/>
      <c r="J32" s="57"/>
    </row>
    <row r="33" spans="2:10" s="55" customFormat="1" x14ac:dyDescent="0.2">
      <c r="B33" s="97">
        <f>IF(C6&lt;&gt;'MASTOR CONTROLS'!D3,B32+1,"")</f>
        <v>44330</v>
      </c>
      <c r="C33" s="98"/>
      <c r="D33" s="105">
        <f t="shared" si="2"/>
        <v>0</v>
      </c>
      <c r="E33" s="105">
        <f t="shared" si="1"/>
        <v>0</v>
      </c>
      <c r="G33" s="57"/>
      <c r="H33" s="57"/>
      <c r="I33" s="99"/>
      <c r="J33" s="57"/>
    </row>
    <row r="34" spans="2:10" s="55" customFormat="1" x14ac:dyDescent="0.2">
      <c r="B34" s="97">
        <f>IF(C6&lt;&gt;'MASTOR CONTROLS'!D3,B33+1,"")</f>
        <v>44331</v>
      </c>
      <c r="C34" s="98"/>
      <c r="D34" s="105">
        <f t="shared" si="2"/>
        <v>0</v>
      </c>
      <c r="E34" s="105">
        <f t="shared" si="1"/>
        <v>0</v>
      </c>
      <c r="G34" s="57"/>
      <c r="H34" s="57"/>
      <c r="I34" s="99"/>
      <c r="J34" s="57"/>
    </row>
    <row r="35" spans="2:10" s="55" customFormat="1" x14ac:dyDescent="0.2">
      <c r="B35" s="97">
        <f>IF(C6&lt;&gt;'MASTOR CONTROLS'!D3,B34+1,"")</f>
        <v>44332</v>
      </c>
      <c r="C35" s="98"/>
      <c r="D35" s="105">
        <f t="shared" si="2"/>
        <v>0</v>
      </c>
      <c r="E35" s="105">
        <f>IF(C35="Sick Day", 1,0)</f>
        <v>0</v>
      </c>
      <c r="G35" s="57"/>
      <c r="H35" s="57"/>
      <c r="I35" s="99"/>
      <c r="J35" s="57"/>
    </row>
    <row r="36" spans="2:10" s="55" customFormat="1" x14ac:dyDescent="0.2">
      <c r="B36" s="97">
        <f>IF(C6&lt;&gt;'MASTOR CONTROLS'!D3,B35+1,"")</f>
        <v>44333</v>
      </c>
      <c r="C36" s="98"/>
      <c r="D36" s="105">
        <f t="shared" si="2"/>
        <v>0</v>
      </c>
      <c r="E36" s="105">
        <f t="shared" si="1"/>
        <v>0</v>
      </c>
      <c r="G36" s="57"/>
      <c r="H36" s="57"/>
      <c r="I36" s="99"/>
      <c r="J36" s="57"/>
    </row>
    <row r="37" spans="2:10" s="55" customFormat="1" x14ac:dyDescent="0.2">
      <c r="B37" s="97">
        <f>IF(C6&lt;&gt;'MASTOR CONTROLS'!D3,B36+1,"")</f>
        <v>44334</v>
      </c>
      <c r="C37" s="98"/>
      <c r="D37" s="105">
        <f t="shared" si="2"/>
        <v>0</v>
      </c>
      <c r="E37" s="105">
        <f t="shared" si="1"/>
        <v>0</v>
      </c>
      <c r="G37" s="57"/>
      <c r="H37" s="57"/>
      <c r="I37" s="99"/>
      <c r="J37" s="57"/>
    </row>
    <row r="38" spans="2:10" s="55" customFormat="1" x14ac:dyDescent="0.2">
      <c r="B38" s="97">
        <f>IF(C6&lt;&gt;'MASTOR CONTROLS'!D3,B37+1,"")</f>
        <v>44335</v>
      </c>
      <c r="C38" s="98"/>
      <c r="D38" s="105">
        <f t="shared" si="2"/>
        <v>0</v>
      </c>
      <c r="E38" s="105">
        <f t="shared" si="1"/>
        <v>0</v>
      </c>
      <c r="G38" s="57"/>
      <c r="H38" s="57"/>
      <c r="I38" s="99"/>
      <c r="J38" s="57"/>
    </row>
    <row r="39" spans="2:10" s="55" customFormat="1" x14ac:dyDescent="0.2">
      <c r="B39" s="97">
        <f>IF(C6&lt;&gt;'MASTOR CONTROLS'!D3,B38+1,"")</f>
        <v>44336</v>
      </c>
      <c r="C39" s="98"/>
      <c r="D39" s="105">
        <f t="shared" si="2"/>
        <v>0</v>
      </c>
      <c r="E39" s="105">
        <f t="shared" si="1"/>
        <v>0</v>
      </c>
      <c r="G39" s="57"/>
      <c r="H39" s="57"/>
      <c r="I39" s="99"/>
      <c r="J39" s="57"/>
    </row>
    <row r="40" spans="2:10" s="55" customFormat="1" x14ac:dyDescent="0.2">
      <c r="B40" s="97">
        <f>IF(C6&lt;&gt;'MASTOR CONTROLS'!D3,B39+1,"")</f>
        <v>44337</v>
      </c>
      <c r="C40" s="98"/>
      <c r="D40" s="105">
        <f t="shared" si="2"/>
        <v>0</v>
      </c>
      <c r="E40" s="105">
        <f t="shared" si="1"/>
        <v>0</v>
      </c>
      <c r="G40" s="57"/>
      <c r="H40" s="57"/>
      <c r="I40" s="99"/>
      <c r="J40" s="57"/>
    </row>
    <row r="41" spans="2:10" s="55" customFormat="1" x14ac:dyDescent="0.2">
      <c r="B41" s="97">
        <f>IF(C6&lt;&gt;'MASTOR CONTROLS'!D3,B40+1,"")</f>
        <v>44338</v>
      </c>
      <c r="C41" s="98"/>
      <c r="D41" s="105">
        <f t="shared" si="2"/>
        <v>0</v>
      </c>
      <c r="E41" s="105">
        <f t="shared" si="1"/>
        <v>0</v>
      </c>
      <c r="G41" s="57"/>
      <c r="H41" s="57"/>
      <c r="I41" s="99"/>
      <c r="J41" s="57"/>
    </row>
    <row r="42" spans="2:10" s="55" customFormat="1" x14ac:dyDescent="0.2">
      <c r="B42" s="97">
        <f>IF(C6&lt;&gt;'MASTOR CONTROLS'!D3,B41+1,"")</f>
        <v>44339</v>
      </c>
      <c r="C42" s="98"/>
      <c r="D42" s="105">
        <f t="shared" si="2"/>
        <v>0</v>
      </c>
      <c r="E42" s="105">
        <f t="shared" si="1"/>
        <v>0</v>
      </c>
      <c r="G42" s="57"/>
      <c r="H42" s="57"/>
      <c r="I42" s="99"/>
      <c r="J42" s="57"/>
    </row>
    <row r="43" spans="2:10" s="55" customFormat="1" x14ac:dyDescent="0.2">
      <c r="B43" s="97">
        <f>IF(C6&lt;&gt;'MASTOR CONTROLS'!D3,B42+1,"")</f>
        <v>44340</v>
      </c>
      <c r="C43" s="98"/>
      <c r="D43" s="105">
        <f t="shared" si="2"/>
        <v>0</v>
      </c>
      <c r="E43" s="105">
        <f t="shared" si="1"/>
        <v>0</v>
      </c>
      <c r="G43" s="57"/>
      <c r="H43" s="57"/>
      <c r="I43" s="99"/>
      <c r="J43" s="57"/>
    </row>
    <row r="44" spans="2:10" s="55" customFormat="1" x14ac:dyDescent="0.2">
      <c r="B44" s="97">
        <f>IF(C6&lt;&gt;'MASTOR CONTROLS'!D3,B43+1,"")</f>
        <v>44341</v>
      </c>
      <c r="C44" s="98"/>
      <c r="D44" s="105">
        <f t="shared" si="2"/>
        <v>0</v>
      </c>
      <c r="E44" s="105">
        <f t="shared" si="1"/>
        <v>0</v>
      </c>
      <c r="G44" s="57"/>
      <c r="H44" s="57"/>
      <c r="I44" s="99"/>
      <c r="J44" s="57"/>
    </row>
    <row r="45" spans="2:10" s="55" customFormat="1" x14ac:dyDescent="0.2">
      <c r="B45" s="97">
        <f>IF(C6&lt;&gt;'MASTOR CONTROLS'!D3,B44+1,"")</f>
        <v>44342</v>
      </c>
      <c r="C45" s="98"/>
      <c r="D45" s="105">
        <f t="shared" si="2"/>
        <v>0</v>
      </c>
      <c r="E45" s="105">
        <f t="shared" si="1"/>
        <v>0</v>
      </c>
      <c r="G45" s="57"/>
      <c r="H45" s="57"/>
      <c r="I45" s="99"/>
      <c r="J45" s="57"/>
    </row>
    <row r="46" spans="2:10" s="55" customFormat="1" x14ac:dyDescent="0.2">
      <c r="B46" s="97">
        <f>IF(C6&lt;&gt;'MASTOR CONTROLS'!D3,B45+1,"")</f>
        <v>44343</v>
      </c>
      <c r="C46" s="98"/>
      <c r="D46" s="105">
        <f t="shared" si="2"/>
        <v>0</v>
      </c>
      <c r="E46" s="105">
        <f t="shared" si="1"/>
        <v>0</v>
      </c>
      <c r="G46" s="57"/>
      <c r="H46" s="100"/>
      <c r="I46" s="99"/>
      <c r="J46" s="57"/>
    </row>
    <row r="47" spans="2:10" s="55" customFormat="1" x14ac:dyDescent="0.2">
      <c r="B47" s="97">
        <f>IF(C6&lt;&gt;'MASTOR CONTROLS'!D3,B46+1,"")</f>
        <v>44344</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v>42886</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Vrbuac+A/RaGys83HPx/myn/wEvyTW/1i4d3gxecx+TyTBWD2ohbki84owmncten2YbtygE5N6L8obzCJg02iQ==" saltValue="w94wl1q77wpQ9gTE1fQrDg=="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39" priority="3" stopIfTrue="1" operator="notBetween">
      <formula>0</formula>
      <formula>100000000</formula>
    </cfRule>
  </conditionalFormatting>
  <conditionalFormatting sqref="B20:D50">
    <cfRule type="expression" dxfId="38" priority="4" stopIfTrue="1">
      <formula>TEXT(#REF!,"ddd")="Sat"</formula>
    </cfRule>
    <cfRule type="expression" dxfId="37" priority="5" stopIfTrue="1">
      <formula>TEXT(#REF!,"ddd")="Sun"</formula>
    </cfRule>
  </conditionalFormatting>
  <conditionalFormatting sqref="E20:E50">
    <cfRule type="expression" dxfId="36" priority="1" stopIfTrue="1">
      <formula>TEXT(#REF!,"ddd")="Sat"</formula>
    </cfRule>
    <cfRule type="expression" dxfId="35"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600-000000000000}">
      <formula1>Months</formula1>
    </dataValidation>
    <dataValidation allowBlank="1" showErrorMessage="1" sqref="D20:E50" xr:uid="{00000000-0002-0000-0600-000001000000}"/>
    <dataValidation type="list" allowBlank="1" showInputMessage="1" showErrorMessage="1" errorTitle="Input Not Allowed" error="Please enter one of these choices:_x000a_Worked_x000a_Day Off_x000a_Vacation_x000a_Sick Day_x000a_Holiday" sqref="C20:C50" xr:uid="{00000000-0002-0000-06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44348</v>
      </c>
      <c r="G5" s="68"/>
      <c r="I5" s="63"/>
      <c r="J5" s="64"/>
      <c r="K5" s="61"/>
    </row>
    <row r="6" spans="1:11" x14ac:dyDescent="0.2">
      <c r="A6" s="55" t="s">
        <v>29</v>
      </c>
      <c r="B6" s="136">
        <f>+Jan!B6</f>
        <v>0</v>
      </c>
      <c r="C6" s="136"/>
      <c r="D6" s="136"/>
      <c r="F6" s="75" t="str">
        <f xml:space="preserve"> IF(F5&lt;&gt;'MASTOR CONTROLS'!G3,"Due " &amp; TEXT(DATE(1,MONTH(B20)+1,1),"mmmm") &amp; " 3rd.","")</f>
        <v>Due July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44348</v>
      </c>
      <c r="C20" s="98"/>
      <c r="D20" s="105">
        <f>IF(C20="Vacation", 1,0)</f>
        <v>0</v>
      </c>
      <c r="E20" s="105">
        <f>IF(C20="Sick Day", 1,0)</f>
        <v>0</v>
      </c>
      <c r="G20" s="87"/>
      <c r="H20" s="87"/>
      <c r="I20" s="95"/>
      <c r="J20" s="87"/>
      <c r="K20" s="91"/>
    </row>
    <row r="21" spans="2:11" s="55" customFormat="1" x14ac:dyDescent="0.2">
      <c r="B21" s="97">
        <f>IF(C6&lt;&gt;'MASTOR CONTROLS'!D3,B20+1,"")</f>
        <v>44349</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44350</v>
      </c>
      <c r="C22" s="98"/>
      <c r="D22" s="105">
        <f t="shared" si="0"/>
        <v>0</v>
      </c>
      <c r="E22" s="105">
        <f t="shared" si="1"/>
        <v>0</v>
      </c>
      <c r="G22" s="87"/>
      <c r="H22" s="87"/>
      <c r="I22" s="95"/>
      <c r="J22" s="87"/>
      <c r="K22" s="91"/>
    </row>
    <row r="23" spans="2:11" s="55" customFormat="1" x14ac:dyDescent="0.2">
      <c r="B23" s="97">
        <f>IF(C6&lt;&gt;'MASTOR CONTROLS'!D3,B22+1,"")</f>
        <v>44351</v>
      </c>
      <c r="C23" s="98"/>
      <c r="D23" s="105">
        <f>IF(C23="Vacation", 1,0)</f>
        <v>0</v>
      </c>
      <c r="E23" s="105">
        <f t="shared" si="1"/>
        <v>0</v>
      </c>
      <c r="G23" s="76"/>
      <c r="H23" s="57"/>
      <c r="I23" s="99"/>
      <c r="J23" s="57"/>
    </row>
    <row r="24" spans="2:11" s="55" customFormat="1" x14ac:dyDescent="0.2">
      <c r="B24" s="97">
        <f>IF(C6&lt;&gt;'MASTOR CONTROLS'!D3,B23+1,"")</f>
        <v>44352</v>
      </c>
      <c r="C24" s="98"/>
      <c r="D24" s="105">
        <f>IF(C24="Vacation", 1,0)</f>
        <v>0</v>
      </c>
      <c r="E24" s="105">
        <f t="shared" si="1"/>
        <v>0</v>
      </c>
      <c r="G24" s="76"/>
      <c r="H24" s="57"/>
      <c r="I24" s="99"/>
      <c r="J24" s="57"/>
    </row>
    <row r="25" spans="2:11" s="55" customFormat="1" x14ac:dyDescent="0.2">
      <c r="B25" s="97">
        <f>IF(C6&lt;&gt;'MASTOR CONTROLS'!D3,B24+1,"")</f>
        <v>44353</v>
      </c>
      <c r="C25" s="98"/>
      <c r="D25" s="105">
        <f t="shared" ref="D25:D50" si="2">IF(C25="Vacation", 1,0)</f>
        <v>0</v>
      </c>
      <c r="E25" s="105">
        <f t="shared" si="1"/>
        <v>0</v>
      </c>
      <c r="G25" s="76"/>
      <c r="H25" s="57"/>
      <c r="I25" s="99"/>
      <c r="J25" s="57"/>
    </row>
    <row r="26" spans="2:11" s="55" customFormat="1" x14ac:dyDescent="0.2">
      <c r="B26" s="97">
        <f>IF(C6&lt;&gt;'MASTOR CONTROLS'!D3,B25+1,"")</f>
        <v>44354</v>
      </c>
      <c r="C26" s="98"/>
      <c r="D26" s="105">
        <f t="shared" si="2"/>
        <v>0</v>
      </c>
      <c r="E26" s="105">
        <f t="shared" si="1"/>
        <v>0</v>
      </c>
      <c r="G26" s="57"/>
      <c r="H26" s="57"/>
      <c r="I26" s="99"/>
      <c r="J26" s="57"/>
    </row>
    <row r="27" spans="2:11" s="55" customFormat="1" x14ac:dyDescent="0.2">
      <c r="B27" s="97">
        <f>IF(C6&lt;&gt;'MASTOR CONTROLS'!D3,B26+1,"")</f>
        <v>44355</v>
      </c>
      <c r="C27" s="98"/>
      <c r="D27" s="105">
        <f t="shared" si="2"/>
        <v>0</v>
      </c>
      <c r="E27" s="105">
        <f t="shared" si="1"/>
        <v>0</v>
      </c>
      <c r="G27" s="57"/>
      <c r="H27" s="57"/>
      <c r="I27" s="99"/>
      <c r="J27" s="57"/>
    </row>
    <row r="28" spans="2:11" s="55" customFormat="1" x14ac:dyDescent="0.2">
      <c r="B28" s="97">
        <f>IF(C6&lt;&gt;'MASTOR CONTROLS'!D3,B27+1,"")</f>
        <v>44356</v>
      </c>
      <c r="C28" s="98"/>
      <c r="D28" s="105">
        <f t="shared" si="2"/>
        <v>0</v>
      </c>
      <c r="E28" s="105">
        <f t="shared" si="1"/>
        <v>0</v>
      </c>
      <c r="G28" s="57"/>
      <c r="H28" s="57"/>
      <c r="I28" s="99"/>
      <c r="J28" s="57"/>
    </row>
    <row r="29" spans="2:11" s="55" customFormat="1" x14ac:dyDescent="0.2">
      <c r="B29" s="97">
        <f>IF(C6&lt;&gt;'MASTOR CONTROLS'!D3,B28+1,"")</f>
        <v>44357</v>
      </c>
      <c r="C29" s="98"/>
      <c r="D29" s="105">
        <f t="shared" si="2"/>
        <v>0</v>
      </c>
      <c r="E29" s="105">
        <f t="shared" si="1"/>
        <v>0</v>
      </c>
      <c r="G29" s="57"/>
      <c r="H29" s="57"/>
      <c r="I29" s="99"/>
      <c r="J29" s="57"/>
    </row>
    <row r="30" spans="2:11" s="55" customFormat="1" x14ac:dyDescent="0.2">
      <c r="B30" s="97">
        <f>IF(C6&lt;&gt;'MASTOR CONTROLS'!D3,B29+1,"")</f>
        <v>44358</v>
      </c>
      <c r="C30" s="98"/>
      <c r="D30" s="105">
        <f t="shared" si="2"/>
        <v>0</v>
      </c>
      <c r="E30" s="105">
        <f t="shared" si="1"/>
        <v>0</v>
      </c>
      <c r="G30" s="57"/>
      <c r="H30" s="57"/>
      <c r="I30" s="99"/>
      <c r="J30" s="57"/>
    </row>
    <row r="31" spans="2:11" s="55" customFormat="1" x14ac:dyDescent="0.2">
      <c r="B31" s="97">
        <f>IF(C6&lt;&gt;'MASTOR CONTROLS'!D3,B30+1,"")</f>
        <v>44359</v>
      </c>
      <c r="C31" s="98"/>
      <c r="D31" s="105">
        <f t="shared" si="2"/>
        <v>0</v>
      </c>
      <c r="E31" s="105">
        <f t="shared" si="1"/>
        <v>0</v>
      </c>
      <c r="G31" s="57"/>
      <c r="H31" s="57"/>
      <c r="I31" s="99"/>
      <c r="J31" s="57"/>
    </row>
    <row r="32" spans="2:11" s="55" customFormat="1" x14ac:dyDescent="0.2">
      <c r="B32" s="97">
        <f>IF(C6&lt;&gt;'MASTOR CONTROLS'!D3,B31+1,"")</f>
        <v>44360</v>
      </c>
      <c r="C32" s="98"/>
      <c r="D32" s="105">
        <f t="shared" si="2"/>
        <v>0</v>
      </c>
      <c r="E32" s="105">
        <f t="shared" si="1"/>
        <v>0</v>
      </c>
      <c r="G32" s="57"/>
      <c r="H32" s="57"/>
      <c r="I32" s="99"/>
      <c r="J32" s="57"/>
    </row>
    <row r="33" spans="2:10" s="55" customFormat="1" x14ac:dyDescent="0.2">
      <c r="B33" s="97">
        <f>IF(C6&lt;&gt;'MASTOR CONTROLS'!D3,B32+1,"")</f>
        <v>44361</v>
      </c>
      <c r="C33" s="98"/>
      <c r="D33" s="105">
        <f t="shared" si="2"/>
        <v>0</v>
      </c>
      <c r="E33" s="105">
        <f t="shared" si="1"/>
        <v>0</v>
      </c>
      <c r="G33" s="57"/>
      <c r="H33" s="57"/>
      <c r="I33" s="99"/>
      <c r="J33" s="57"/>
    </row>
    <row r="34" spans="2:10" s="55" customFormat="1" x14ac:dyDescent="0.2">
      <c r="B34" s="97">
        <f>IF(C6&lt;&gt;'MASTOR CONTROLS'!D3,B33+1,"")</f>
        <v>44362</v>
      </c>
      <c r="C34" s="98"/>
      <c r="D34" s="105">
        <f t="shared" si="2"/>
        <v>0</v>
      </c>
      <c r="E34" s="105">
        <f t="shared" si="1"/>
        <v>0</v>
      </c>
      <c r="G34" s="57"/>
      <c r="H34" s="57"/>
      <c r="I34" s="99"/>
      <c r="J34" s="57"/>
    </row>
    <row r="35" spans="2:10" s="55" customFormat="1" x14ac:dyDescent="0.2">
      <c r="B35" s="97">
        <f>IF(C6&lt;&gt;'MASTOR CONTROLS'!D3,B34+1,"")</f>
        <v>44363</v>
      </c>
      <c r="C35" s="98"/>
      <c r="D35" s="105">
        <f t="shared" si="2"/>
        <v>0</v>
      </c>
      <c r="E35" s="105">
        <f>IF(C35="Sick Day", 1,0)</f>
        <v>0</v>
      </c>
      <c r="G35" s="57"/>
      <c r="H35" s="57"/>
      <c r="I35" s="99"/>
      <c r="J35" s="57"/>
    </row>
    <row r="36" spans="2:10" s="55" customFormat="1" x14ac:dyDescent="0.2">
      <c r="B36" s="97">
        <f>IF(C6&lt;&gt;'MASTOR CONTROLS'!D3,B35+1,"")</f>
        <v>44364</v>
      </c>
      <c r="C36" s="98"/>
      <c r="D36" s="105">
        <f t="shared" si="2"/>
        <v>0</v>
      </c>
      <c r="E36" s="105">
        <f t="shared" si="1"/>
        <v>0</v>
      </c>
      <c r="G36" s="57"/>
      <c r="H36" s="57"/>
      <c r="I36" s="99"/>
      <c r="J36" s="57"/>
    </row>
    <row r="37" spans="2:10" s="55" customFormat="1" x14ac:dyDescent="0.2">
      <c r="B37" s="97">
        <f>IF(C6&lt;&gt;'MASTOR CONTROLS'!D3,B36+1,"")</f>
        <v>44365</v>
      </c>
      <c r="C37" s="98"/>
      <c r="D37" s="105">
        <f t="shared" si="2"/>
        <v>0</v>
      </c>
      <c r="E37" s="105">
        <f t="shared" si="1"/>
        <v>0</v>
      </c>
      <c r="G37" s="57"/>
      <c r="H37" s="57"/>
      <c r="I37" s="99"/>
      <c r="J37" s="57"/>
    </row>
    <row r="38" spans="2:10" s="55" customFormat="1" x14ac:dyDescent="0.2">
      <c r="B38" s="97">
        <f>IF(C6&lt;&gt;'MASTOR CONTROLS'!D3,B37+1,"")</f>
        <v>44366</v>
      </c>
      <c r="C38" s="98"/>
      <c r="D38" s="105">
        <f t="shared" si="2"/>
        <v>0</v>
      </c>
      <c r="E38" s="105">
        <f t="shared" si="1"/>
        <v>0</v>
      </c>
      <c r="G38" s="57"/>
      <c r="H38" s="57"/>
      <c r="I38" s="99"/>
      <c r="J38" s="57"/>
    </row>
    <row r="39" spans="2:10" s="55" customFormat="1" x14ac:dyDescent="0.2">
      <c r="B39" s="97">
        <f>IF(C6&lt;&gt;'MASTOR CONTROLS'!D3,B38+1,"")</f>
        <v>44367</v>
      </c>
      <c r="C39" s="98"/>
      <c r="D39" s="105">
        <f t="shared" si="2"/>
        <v>0</v>
      </c>
      <c r="E39" s="105">
        <f t="shared" si="1"/>
        <v>0</v>
      </c>
      <c r="G39" s="57"/>
      <c r="H39" s="57"/>
      <c r="I39" s="99"/>
      <c r="J39" s="57"/>
    </row>
    <row r="40" spans="2:10" s="55" customFormat="1" x14ac:dyDescent="0.2">
      <c r="B40" s="97">
        <f>IF(C6&lt;&gt;'MASTOR CONTROLS'!D3,B39+1,"")</f>
        <v>44368</v>
      </c>
      <c r="C40" s="98"/>
      <c r="D40" s="105">
        <f t="shared" si="2"/>
        <v>0</v>
      </c>
      <c r="E40" s="105">
        <f t="shared" si="1"/>
        <v>0</v>
      </c>
      <c r="G40" s="57"/>
      <c r="H40" s="57"/>
      <c r="I40" s="99"/>
      <c r="J40" s="57"/>
    </row>
    <row r="41" spans="2:10" s="55" customFormat="1" x14ac:dyDescent="0.2">
      <c r="B41" s="97">
        <f>IF(C6&lt;&gt;'MASTOR CONTROLS'!D3,B40+1,"")</f>
        <v>44369</v>
      </c>
      <c r="C41" s="98"/>
      <c r="D41" s="105">
        <f t="shared" si="2"/>
        <v>0</v>
      </c>
      <c r="E41" s="105">
        <f t="shared" si="1"/>
        <v>0</v>
      </c>
      <c r="G41" s="57"/>
      <c r="H41" s="57"/>
      <c r="I41" s="99"/>
      <c r="J41" s="57"/>
    </row>
    <row r="42" spans="2:10" s="55" customFormat="1" x14ac:dyDescent="0.2">
      <c r="B42" s="97">
        <f>IF(C6&lt;&gt;'MASTOR CONTROLS'!D3,B41+1,"")</f>
        <v>44370</v>
      </c>
      <c r="C42" s="98"/>
      <c r="D42" s="105">
        <f t="shared" si="2"/>
        <v>0</v>
      </c>
      <c r="E42" s="105">
        <f t="shared" si="1"/>
        <v>0</v>
      </c>
      <c r="G42" s="57"/>
      <c r="H42" s="57"/>
      <c r="I42" s="99"/>
      <c r="J42" s="57"/>
    </row>
    <row r="43" spans="2:10" s="55" customFormat="1" x14ac:dyDescent="0.2">
      <c r="B43" s="97">
        <f>IF(C6&lt;&gt;'MASTOR CONTROLS'!D3,B42+1,"")</f>
        <v>44371</v>
      </c>
      <c r="C43" s="98"/>
      <c r="D43" s="105">
        <f t="shared" si="2"/>
        <v>0</v>
      </c>
      <c r="E43" s="105">
        <f t="shared" si="1"/>
        <v>0</v>
      </c>
      <c r="G43" s="57"/>
      <c r="H43" s="57"/>
      <c r="I43" s="99"/>
      <c r="J43" s="57"/>
    </row>
    <row r="44" spans="2:10" s="55" customFormat="1" x14ac:dyDescent="0.2">
      <c r="B44" s="97">
        <f>IF(C6&lt;&gt;'MASTOR CONTROLS'!D3,B43+1,"")</f>
        <v>44372</v>
      </c>
      <c r="C44" s="98"/>
      <c r="D44" s="105">
        <f t="shared" si="2"/>
        <v>0</v>
      </c>
      <c r="E44" s="105">
        <f t="shared" si="1"/>
        <v>0</v>
      </c>
      <c r="G44" s="57"/>
      <c r="H44" s="57"/>
      <c r="I44" s="99"/>
      <c r="J44" s="57"/>
    </row>
    <row r="45" spans="2:10" s="55" customFormat="1" x14ac:dyDescent="0.2">
      <c r="B45" s="97">
        <f>IF(C6&lt;&gt;'MASTOR CONTROLS'!D3,B44+1,"")</f>
        <v>44373</v>
      </c>
      <c r="C45" s="98"/>
      <c r="D45" s="105">
        <f t="shared" si="2"/>
        <v>0</v>
      </c>
      <c r="E45" s="105">
        <f t="shared" si="1"/>
        <v>0</v>
      </c>
      <c r="G45" s="57"/>
      <c r="H45" s="57"/>
      <c r="I45" s="99"/>
      <c r="J45" s="57"/>
    </row>
    <row r="46" spans="2:10" s="55" customFormat="1" x14ac:dyDescent="0.2">
      <c r="B46" s="97">
        <f>IF(C6&lt;&gt;'MASTOR CONTROLS'!D3,B45+1,"")</f>
        <v>44374</v>
      </c>
      <c r="C46" s="98"/>
      <c r="D46" s="105">
        <f t="shared" si="2"/>
        <v>0</v>
      </c>
      <c r="E46" s="105">
        <f t="shared" si="1"/>
        <v>0</v>
      </c>
      <c r="G46" s="57"/>
      <c r="H46" s="100"/>
      <c r="I46" s="99"/>
      <c r="J46" s="57"/>
    </row>
    <row r="47" spans="2:10" s="55" customFormat="1" x14ac:dyDescent="0.2">
      <c r="B47" s="97">
        <f>IF(C6&lt;&gt;'MASTOR CONTROLS'!D3,B46+1,"")</f>
        <v>44375</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t="str">
        <f>IF(AND(F$5&lt;&gt;'MASTOR CONTROLS'!$G$3,B49&lt;VLOOKUP(F$5,'MASTOR CONTROLS'!$G$3:$I$15,3)),B49+1,"")</f>
        <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QB2P2wHyDXgmQwehMwIRYCXaR1Y5ERX0uPN2xq1cEIdoSYpZ28QBsFZ3JOKye7TqF4FeJ9ZUCqT8as06dC5gnA==" saltValue="L27D9TRNYXyO9wJtyAZ8qA=="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34" priority="3" stopIfTrue="1" operator="notBetween">
      <formula>0</formula>
      <formula>100000000</formula>
    </cfRule>
  </conditionalFormatting>
  <conditionalFormatting sqref="B20:D50">
    <cfRule type="expression" dxfId="33" priority="4" stopIfTrue="1">
      <formula>TEXT(#REF!,"ddd")="Sat"</formula>
    </cfRule>
    <cfRule type="expression" dxfId="32" priority="5" stopIfTrue="1">
      <formula>TEXT(#REF!,"ddd")="Sun"</formula>
    </cfRule>
  </conditionalFormatting>
  <conditionalFormatting sqref="E20:E50">
    <cfRule type="expression" dxfId="31" priority="1" stopIfTrue="1">
      <formula>TEXT(#REF!,"ddd")="Sat"</formula>
    </cfRule>
    <cfRule type="expression" dxfId="30"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700-000000000000}">
      <formula1>Months</formula1>
    </dataValidation>
    <dataValidation allowBlank="1" showErrorMessage="1" sqref="D20:E50" xr:uid="{00000000-0002-0000-0700-000001000000}"/>
    <dataValidation type="list" allowBlank="1" showInputMessage="1" showErrorMessage="1" errorTitle="Input Not Allowed" error="Please enter one of these choices:_x000a_Worked_x000a_Day Off_x000a_Vacation_x000a_Sick Day_x000a_Holiday" sqref="C20:C50" xr:uid="{00000000-0002-0000-07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6804" r:id="rId4" name="Check Box 4">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6805" r:id="rId5" name="Check Box 5">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6806" r:id="rId6" name="Check Box 6">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6807" r:id="rId7" name="Check Box 7">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6808" r:id="rId8" name="Check Box 8">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6809" r:id="rId9" name="Check Box 9">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K62"/>
  <sheetViews>
    <sheetView workbookViewId="0">
      <selection activeCell="A2" sqref="A2:F2"/>
    </sheetView>
  </sheetViews>
  <sheetFormatPr defaultColWidth="15.140625" defaultRowHeight="12.75" x14ac:dyDescent="0.2"/>
  <cols>
    <col min="1" max="1" width="12" style="79" customWidth="1"/>
    <col min="2" max="2" width="14.5703125" style="79" customWidth="1"/>
    <col min="3" max="3" width="24.85546875" style="79" customWidth="1"/>
    <col min="4" max="4" width="14.5703125" style="79" bestFit="1" customWidth="1"/>
    <col min="5" max="5" width="14.85546875" style="79" customWidth="1"/>
    <col min="6" max="6" width="15.7109375" style="79" customWidth="1"/>
    <col min="7" max="7" width="10.7109375" style="79" customWidth="1"/>
    <col min="8" max="8" width="7.85546875" style="79" customWidth="1"/>
    <col min="9" max="9" width="8.42578125" style="79" hidden="1" customWidth="1"/>
    <col min="10" max="11" width="8.42578125" style="79" customWidth="1"/>
    <col min="12" max="237" width="8.85546875" style="79" customWidth="1"/>
    <col min="238" max="238" width="20.140625" style="79" bestFit="1" customWidth="1"/>
    <col min="239" max="241" width="8.85546875" style="79" customWidth="1"/>
    <col min="242" max="242" width="15.28515625" style="79" bestFit="1" customWidth="1"/>
    <col min="243" max="243" width="8.85546875" style="79" customWidth="1"/>
    <col min="244" max="16384" width="15.140625" style="79"/>
  </cols>
  <sheetData>
    <row r="1" spans="1:11" ht="19.5" x14ac:dyDescent="0.2">
      <c r="A1" s="119" t="str">
        <f>"Northern California Conference" &amp; IF($I$57=TRUE," (REVISED)","")</f>
        <v>Northern California Conference</v>
      </c>
      <c r="B1" s="120"/>
      <c r="C1" s="120"/>
      <c r="D1" s="120"/>
      <c r="E1" s="120"/>
      <c r="F1" s="121"/>
      <c r="G1" s="58"/>
      <c r="H1" s="58"/>
      <c r="I1" s="59"/>
      <c r="J1" s="60"/>
      <c r="K1" s="61"/>
    </row>
    <row r="2" spans="1:11" ht="19.5" customHeight="1" x14ac:dyDescent="0.2">
      <c r="A2" s="122" t="s">
        <v>44</v>
      </c>
      <c r="B2" s="123"/>
      <c r="C2" s="123"/>
      <c r="D2" s="123"/>
      <c r="E2" s="123"/>
      <c r="F2" s="124"/>
      <c r="G2" s="58"/>
      <c r="H2" s="58"/>
      <c r="I2" s="62"/>
      <c r="J2" s="60"/>
      <c r="K2" s="61"/>
    </row>
    <row r="3" spans="1:11" ht="15" customHeight="1" x14ac:dyDescent="0.2">
      <c r="A3" s="125" t="s">
        <v>41</v>
      </c>
      <c r="B3" s="126"/>
      <c r="C3" s="126"/>
      <c r="D3" s="126"/>
      <c r="E3" s="126"/>
      <c r="F3" s="127"/>
      <c r="G3" s="58"/>
      <c r="H3" s="58"/>
      <c r="I3" s="62"/>
      <c r="J3" s="60"/>
      <c r="K3" s="61"/>
    </row>
    <row r="4" spans="1:11" x14ac:dyDescent="0.2">
      <c r="C4" s="45"/>
      <c r="D4" s="45"/>
      <c r="F4" s="103"/>
      <c r="G4" s="58"/>
      <c r="H4" s="58"/>
      <c r="I4" s="63"/>
      <c r="J4" s="64"/>
      <c r="K4" s="61"/>
    </row>
    <row r="5" spans="1:11" ht="15.75" customHeight="1" x14ac:dyDescent="0.2">
      <c r="A5" s="102" t="s">
        <v>28</v>
      </c>
      <c r="B5" s="129">
        <f>+Jan!B5</f>
        <v>0</v>
      </c>
      <c r="C5" s="129"/>
      <c r="D5" s="129"/>
      <c r="F5" s="74">
        <v>44378</v>
      </c>
      <c r="G5" s="68"/>
      <c r="I5" s="63"/>
      <c r="J5" s="64"/>
      <c r="K5" s="61"/>
    </row>
    <row r="6" spans="1:11" x14ac:dyDescent="0.2">
      <c r="A6" s="55" t="s">
        <v>29</v>
      </c>
      <c r="B6" s="136">
        <f>+Jan!B6</f>
        <v>0</v>
      </c>
      <c r="C6" s="136"/>
      <c r="D6" s="136"/>
      <c r="F6" s="75" t="str">
        <f xml:space="preserve"> IF(F5&lt;&gt;'MASTOR CONTROLS'!G3,"Due " &amp; TEXT(DATE(1,MONTH(B20)+1,1),"mmmm") &amp; " 3rd.","")</f>
        <v>Due August 3rd.</v>
      </c>
      <c r="G6" s="77"/>
      <c r="H6" s="77"/>
      <c r="I6" s="63"/>
      <c r="J6" s="64"/>
      <c r="K6" s="61"/>
    </row>
    <row r="7" spans="1:11" x14ac:dyDescent="0.2">
      <c r="B7" s="137">
        <f>+Jan!B7</f>
        <v>0</v>
      </c>
      <c r="C7" s="137"/>
      <c r="D7" s="137"/>
      <c r="G7" s="77"/>
      <c r="H7" s="77"/>
      <c r="I7" s="63"/>
      <c r="J7" s="64"/>
      <c r="K7" s="61"/>
    </row>
    <row r="8" spans="1:11" ht="12.75" customHeight="1" x14ac:dyDescent="0.2">
      <c r="A8" s="132" t="s">
        <v>26</v>
      </c>
      <c r="B8" s="132"/>
      <c r="C8" s="132"/>
      <c r="D8" s="132"/>
      <c r="G8" s="77"/>
      <c r="H8" s="77"/>
      <c r="I8" s="63"/>
      <c r="J8" s="64"/>
      <c r="K8" s="61"/>
    </row>
    <row r="9" spans="1:11" ht="18.75" customHeight="1" x14ac:dyDescent="0.2">
      <c r="A9" s="48" t="s">
        <v>23</v>
      </c>
      <c r="B9" s="131">
        <f>+Jan!B9</f>
        <v>0</v>
      </c>
      <c r="C9" s="131"/>
      <c r="D9" s="131"/>
      <c r="F9" s="65"/>
      <c r="G9" s="65"/>
      <c r="H9" s="65"/>
      <c r="I9" s="63"/>
      <c r="J9" s="64"/>
      <c r="K9" s="61"/>
    </row>
    <row r="10" spans="1:11" ht="18.75" customHeight="1" x14ac:dyDescent="0.2">
      <c r="A10" s="73" t="s">
        <v>25</v>
      </c>
      <c r="B10" s="130">
        <f>+Jan!B10</f>
        <v>0</v>
      </c>
      <c r="C10" s="130"/>
      <c r="D10" s="130"/>
      <c r="F10" s="69"/>
      <c r="G10" s="69"/>
      <c r="H10" s="69"/>
      <c r="I10" s="63"/>
      <c r="J10" s="64"/>
      <c r="K10" s="61"/>
    </row>
    <row r="11" spans="1:11" ht="19.5" customHeight="1" x14ac:dyDescent="0.25">
      <c r="A11" s="128" t="s">
        <v>42</v>
      </c>
      <c r="B11" s="128"/>
      <c r="C11" s="128"/>
      <c r="D11" s="128"/>
      <c r="E11" s="128"/>
      <c r="F11" s="128"/>
      <c r="G11" s="66"/>
      <c r="H11" s="64"/>
      <c r="I11" s="63"/>
      <c r="J11" s="64"/>
      <c r="K11" s="61"/>
    </row>
    <row r="12" spans="1:11" ht="11.25" customHeight="1" x14ac:dyDescent="0.25">
      <c r="A12" s="115"/>
      <c r="B12" s="115"/>
      <c r="C12" s="115"/>
      <c r="D12" s="115"/>
      <c r="E12" s="115"/>
      <c r="F12" s="115"/>
      <c r="G12" s="66"/>
      <c r="H12" s="64"/>
      <c r="I12" s="63"/>
      <c r="J12" s="64"/>
      <c r="K12" s="61"/>
    </row>
    <row r="13" spans="1:11" s="55" customFormat="1" x14ac:dyDescent="0.2">
      <c r="B13" s="85" t="s">
        <v>15</v>
      </c>
      <c r="C13" s="85" t="s">
        <v>22</v>
      </c>
      <c r="D13" s="86" t="s">
        <v>40</v>
      </c>
      <c r="E13" s="86" t="s">
        <v>39</v>
      </c>
      <c r="G13" s="88"/>
      <c r="H13" s="89"/>
      <c r="I13" s="90"/>
      <c r="J13" s="87"/>
      <c r="K13" s="91"/>
    </row>
    <row r="14" spans="1:11" s="55" customFormat="1" ht="12.75" hidden="1" customHeight="1" x14ac:dyDescent="0.2">
      <c r="B14" s="92"/>
      <c r="C14" s="92"/>
      <c r="D14" s="93"/>
      <c r="E14" s="93"/>
      <c r="G14" s="88"/>
      <c r="H14" s="87"/>
      <c r="I14" s="90"/>
      <c r="J14" s="87"/>
      <c r="K14" s="91"/>
    </row>
    <row r="15" spans="1:11" s="55" customFormat="1" ht="12.75" hidden="1" customHeight="1" x14ac:dyDescent="0.2">
      <c r="B15" s="94" t="s">
        <v>8</v>
      </c>
      <c r="C15" s="94"/>
      <c r="D15" s="104"/>
      <c r="E15" s="104"/>
      <c r="G15" s="90"/>
      <c r="H15" s="87"/>
      <c r="I15" s="95"/>
      <c r="J15" s="87"/>
      <c r="K15" s="91"/>
    </row>
    <row r="16" spans="1:11" s="55" customFormat="1" ht="12.75" hidden="1" customHeight="1" x14ac:dyDescent="0.2">
      <c r="B16" s="94" t="s">
        <v>9</v>
      </c>
      <c r="C16" s="94"/>
      <c r="D16" s="104"/>
      <c r="E16" s="104"/>
      <c r="G16" s="90"/>
      <c r="H16" s="87"/>
      <c r="I16" s="95"/>
      <c r="J16" s="87"/>
      <c r="K16" s="91"/>
    </row>
    <row r="17" spans="2:11" s="55" customFormat="1" ht="12.75" hidden="1" customHeight="1" x14ac:dyDescent="0.2">
      <c r="B17" s="94" t="s">
        <v>10</v>
      </c>
      <c r="C17" s="94"/>
      <c r="D17" s="104"/>
      <c r="E17" s="104"/>
      <c r="G17" s="90"/>
      <c r="H17" s="87"/>
      <c r="I17" s="95"/>
      <c r="J17" s="87"/>
      <c r="K17" s="91"/>
    </row>
    <row r="18" spans="2:11" s="55" customFormat="1" ht="12.75" hidden="1" customHeight="1" x14ac:dyDescent="0.2">
      <c r="B18" s="94" t="s">
        <v>11</v>
      </c>
      <c r="C18" s="94"/>
      <c r="D18" s="104"/>
      <c r="E18" s="104"/>
      <c r="G18" s="90"/>
      <c r="H18" s="87"/>
      <c r="I18" s="95"/>
      <c r="J18" s="87"/>
      <c r="K18" s="91"/>
    </row>
    <row r="19" spans="2:11" s="55" customFormat="1" ht="12.75" hidden="1" customHeight="1" x14ac:dyDescent="0.2">
      <c r="B19" s="94" t="s">
        <v>12</v>
      </c>
      <c r="C19" s="94"/>
      <c r="D19" s="96"/>
      <c r="E19" s="96"/>
      <c r="G19" s="87"/>
      <c r="H19" s="87"/>
      <c r="I19" s="95"/>
      <c r="J19" s="87"/>
      <c r="K19" s="91"/>
    </row>
    <row r="20" spans="2:11" s="55" customFormat="1" x14ac:dyDescent="0.2">
      <c r="B20" s="97">
        <f>IF(F5&lt;&gt;'MASTOR CONTROLS'!D3,F5,"")</f>
        <v>44378</v>
      </c>
      <c r="C20" s="98"/>
      <c r="D20" s="105">
        <f>IF(C20="Vacation", 1,0)</f>
        <v>0</v>
      </c>
      <c r="E20" s="105">
        <f>IF(C20="Sick Day", 1,0)</f>
        <v>0</v>
      </c>
      <c r="G20" s="87"/>
      <c r="H20" s="87"/>
      <c r="I20" s="95"/>
      <c r="J20" s="87"/>
      <c r="K20" s="91"/>
    </row>
    <row r="21" spans="2:11" s="55" customFormat="1" x14ac:dyDescent="0.2">
      <c r="B21" s="97">
        <f>IF(C6&lt;&gt;'MASTOR CONTROLS'!D3,B20+1,"")</f>
        <v>44379</v>
      </c>
      <c r="C21" s="98"/>
      <c r="D21" s="105">
        <f t="shared" ref="D21:D22" si="0">IF(C21="Vacation", 1,0)</f>
        <v>0</v>
      </c>
      <c r="E21" s="105">
        <f t="shared" ref="E21:E50" si="1">IF(C21="Sick Day", 1,0)</f>
        <v>0</v>
      </c>
      <c r="G21" s="87"/>
      <c r="H21" s="87"/>
      <c r="I21" s="95"/>
      <c r="J21" s="87"/>
      <c r="K21" s="91"/>
    </row>
    <row r="22" spans="2:11" s="55" customFormat="1" x14ac:dyDescent="0.2">
      <c r="B22" s="97">
        <f>IF(C6&lt;&gt;'MASTOR CONTROLS'!D3,B21+1,"")</f>
        <v>44380</v>
      </c>
      <c r="C22" s="98"/>
      <c r="D22" s="105">
        <f t="shared" si="0"/>
        <v>0</v>
      </c>
      <c r="E22" s="105">
        <f t="shared" si="1"/>
        <v>0</v>
      </c>
      <c r="G22" s="87"/>
      <c r="H22" s="87"/>
      <c r="I22" s="95"/>
      <c r="J22" s="87"/>
      <c r="K22" s="91"/>
    </row>
    <row r="23" spans="2:11" s="55" customFormat="1" x14ac:dyDescent="0.2">
      <c r="B23" s="97">
        <f>IF(C6&lt;&gt;'MASTOR CONTROLS'!D3,B22+1,"")</f>
        <v>44381</v>
      </c>
      <c r="C23" s="98"/>
      <c r="D23" s="105">
        <f>IF(C23="Vacation", 1,0)</f>
        <v>0</v>
      </c>
      <c r="E23" s="105">
        <f t="shared" si="1"/>
        <v>0</v>
      </c>
      <c r="G23" s="76"/>
      <c r="H23" s="57"/>
      <c r="I23" s="99"/>
      <c r="J23" s="57"/>
    </row>
    <row r="24" spans="2:11" s="55" customFormat="1" x14ac:dyDescent="0.2">
      <c r="B24" s="97">
        <f>IF(C6&lt;&gt;'MASTOR CONTROLS'!D3,B23+1,"")</f>
        <v>44382</v>
      </c>
      <c r="C24" s="98"/>
      <c r="D24" s="105">
        <f>IF(C24="Vacation", 1,0)</f>
        <v>0</v>
      </c>
      <c r="E24" s="105">
        <f t="shared" si="1"/>
        <v>0</v>
      </c>
      <c r="G24" s="76"/>
      <c r="H24" s="57"/>
      <c r="I24" s="99"/>
      <c r="J24" s="57"/>
    </row>
    <row r="25" spans="2:11" s="55" customFormat="1" x14ac:dyDescent="0.2">
      <c r="B25" s="97">
        <f>IF(C6&lt;&gt;'MASTOR CONTROLS'!D3,B24+1,"")</f>
        <v>44383</v>
      </c>
      <c r="C25" s="98"/>
      <c r="D25" s="105">
        <f t="shared" ref="D25:D50" si="2">IF(C25="Vacation", 1,0)</f>
        <v>0</v>
      </c>
      <c r="E25" s="105">
        <f t="shared" si="1"/>
        <v>0</v>
      </c>
      <c r="G25" s="76"/>
      <c r="H25" s="57"/>
      <c r="I25" s="99"/>
      <c r="J25" s="57"/>
    </row>
    <row r="26" spans="2:11" s="55" customFormat="1" x14ac:dyDescent="0.2">
      <c r="B26" s="97">
        <f>IF(C6&lt;&gt;'MASTOR CONTROLS'!D3,B25+1,"")</f>
        <v>44384</v>
      </c>
      <c r="C26" s="98"/>
      <c r="D26" s="105">
        <f t="shared" si="2"/>
        <v>0</v>
      </c>
      <c r="E26" s="105">
        <f t="shared" si="1"/>
        <v>0</v>
      </c>
      <c r="G26" s="57"/>
      <c r="H26" s="57"/>
      <c r="I26" s="99"/>
      <c r="J26" s="57"/>
    </row>
    <row r="27" spans="2:11" s="55" customFormat="1" x14ac:dyDescent="0.2">
      <c r="B27" s="97">
        <f>IF(C6&lt;&gt;'MASTOR CONTROLS'!D3,B26+1,"")</f>
        <v>44385</v>
      </c>
      <c r="C27" s="98"/>
      <c r="D27" s="105">
        <f t="shared" si="2"/>
        <v>0</v>
      </c>
      <c r="E27" s="105">
        <f t="shared" si="1"/>
        <v>0</v>
      </c>
      <c r="G27" s="57"/>
      <c r="H27" s="57"/>
      <c r="I27" s="99"/>
      <c r="J27" s="57"/>
    </row>
    <row r="28" spans="2:11" s="55" customFormat="1" x14ac:dyDescent="0.2">
      <c r="B28" s="97">
        <f>IF(C6&lt;&gt;'MASTOR CONTROLS'!D3,B27+1,"")</f>
        <v>44386</v>
      </c>
      <c r="C28" s="98"/>
      <c r="D28" s="105">
        <f t="shared" si="2"/>
        <v>0</v>
      </c>
      <c r="E28" s="105">
        <f t="shared" si="1"/>
        <v>0</v>
      </c>
      <c r="G28" s="57"/>
      <c r="H28" s="57"/>
      <c r="I28" s="99"/>
      <c r="J28" s="57"/>
    </row>
    <row r="29" spans="2:11" s="55" customFormat="1" x14ac:dyDescent="0.2">
      <c r="B29" s="97">
        <f>IF(C6&lt;&gt;'MASTOR CONTROLS'!D3,B28+1,"")</f>
        <v>44387</v>
      </c>
      <c r="C29" s="98"/>
      <c r="D29" s="105">
        <f t="shared" si="2"/>
        <v>0</v>
      </c>
      <c r="E29" s="105">
        <f t="shared" si="1"/>
        <v>0</v>
      </c>
      <c r="G29" s="57"/>
      <c r="H29" s="57"/>
      <c r="I29" s="99"/>
      <c r="J29" s="57"/>
    </row>
    <row r="30" spans="2:11" s="55" customFormat="1" x14ac:dyDescent="0.2">
      <c r="B30" s="97">
        <f>IF(C6&lt;&gt;'MASTOR CONTROLS'!D3,B29+1,"")</f>
        <v>44388</v>
      </c>
      <c r="C30" s="98"/>
      <c r="D30" s="105">
        <f t="shared" si="2"/>
        <v>0</v>
      </c>
      <c r="E30" s="105">
        <f t="shared" si="1"/>
        <v>0</v>
      </c>
      <c r="G30" s="57"/>
      <c r="H30" s="57"/>
      <c r="I30" s="99"/>
      <c r="J30" s="57"/>
    </row>
    <row r="31" spans="2:11" s="55" customFormat="1" x14ac:dyDescent="0.2">
      <c r="B31" s="97">
        <f>IF(C6&lt;&gt;'MASTOR CONTROLS'!D3,B30+1,"")</f>
        <v>44389</v>
      </c>
      <c r="C31" s="98"/>
      <c r="D31" s="105">
        <f t="shared" si="2"/>
        <v>0</v>
      </c>
      <c r="E31" s="105">
        <f t="shared" si="1"/>
        <v>0</v>
      </c>
      <c r="G31" s="57"/>
      <c r="H31" s="57"/>
      <c r="I31" s="99"/>
      <c r="J31" s="57"/>
    </row>
    <row r="32" spans="2:11" s="55" customFormat="1" x14ac:dyDescent="0.2">
      <c r="B32" s="97">
        <f>IF(C6&lt;&gt;'MASTOR CONTROLS'!D3,B31+1,"")</f>
        <v>44390</v>
      </c>
      <c r="C32" s="98"/>
      <c r="D32" s="105">
        <f t="shared" si="2"/>
        <v>0</v>
      </c>
      <c r="E32" s="105">
        <f t="shared" si="1"/>
        <v>0</v>
      </c>
      <c r="G32" s="57"/>
      <c r="H32" s="57"/>
      <c r="I32" s="99"/>
      <c r="J32" s="57"/>
    </row>
    <row r="33" spans="2:10" s="55" customFormat="1" x14ac:dyDescent="0.2">
      <c r="B33" s="97">
        <f>IF(C6&lt;&gt;'MASTOR CONTROLS'!D3,B32+1,"")</f>
        <v>44391</v>
      </c>
      <c r="C33" s="98"/>
      <c r="D33" s="105">
        <f t="shared" si="2"/>
        <v>0</v>
      </c>
      <c r="E33" s="105">
        <f t="shared" si="1"/>
        <v>0</v>
      </c>
      <c r="G33" s="57"/>
      <c r="H33" s="57"/>
      <c r="I33" s="99"/>
      <c r="J33" s="57"/>
    </row>
    <row r="34" spans="2:10" s="55" customFormat="1" x14ac:dyDescent="0.2">
      <c r="B34" s="97">
        <f>IF(C6&lt;&gt;'MASTOR CONTROLS'!D3,B33+1,"")</f>
        <v>44392</v>
      </c>
      <c r="C34" s="98"/>
      <c r="D34" s="105">
        <f t="shared" si="2"/>
        <v>0</v>
      </c>
      <c r="E34" s="105">
        <f t="shared" si="1"/>
        <v>0</v>
      </c>
      <c r="G34" s="57"/>
      <c r="H34" s="57"/>
      <c r="I34" s="99"/>
      <c r="J34" s="57"/>
    </row>
    <row r="35" spans="2:10" s="55" customFormat="1" x14ac:dyDescent="0.2">
      <c r="B35" s="97">
        <f>IF(C6&lt;&gt;'MASTOR CONTROLS'!D3,B34+1,"")</f>
        <v>44393</v>
      </c>
      <c r="C35" s="98"/>
      <c r="D35" s="105">
        <f t="shared" si="2"/>
        <v>0</v>
      </c>
      <c r="E35" s="105">
        <f>IF(C35="Sick Day", 1,0)</f>
        <v>0</v>
      </c>
      <c r="G35" s="57"/>
      <c r="H35" s="57"/>
      <c r="I35" s="99"/>
      <c r="J35" s="57"/>
    </row>
    <row r="36" spans="2:10" s="55" customFormat="1" x14ac:dyDescent="0.2">
      <c r="B36" s="97">
        <f>IF(C6&lt;&gt;'MASTOR CONTROLS'!D3,B35+1,"")</f>
        <v>44394</v>
      </c>
      <c r="C36" s="98"/>
      <c r="D36" s="105">
        <f t="shared" si="2"/>
        <v>0</v>
      </c>
      <c r="E36" s="105">
        <f t="shared" si="1"/>
        <v>0</v>
      </c>
      <c r="G36" s="57"/>
      <c r="H36" s="57"/>
      <c r="I36" s="99"/>
      <c r="J36" s="57"/>
    </row>
    <row r="37" spans="2:10" s="55" customFormat="1" x14ac:dyDescent="0.2">
      <c r="B37" s="97">
        <f>IF(C6&lt;&gt;'MASTOR CONTROLS'!D3,B36+1,"")</f>
        <v>44395</v>
      </c>
      <c r="C37" s="98"/>
      <c r="D37" s="105">
        <f t="shared" si="2"/>
        <v>0</v>
      </c>
      <c r="E37" s="105">
        <f t="shared" si="1"/>
        <v>0</v>
      </c>
      <c r="G37" s="57"/>
      <c r="H37" s="57"/>
      <c r="I37" s="99"/>
      <c r="J37" s="57"/>
    </row>
    <row r="38" spans="2:10" s="55" customFormat="1" x14ac:dyDescent="0.2">
      <c r="B38" s="97">
        <f>IF(C6&lt;&gt;'MASTOR CONTROLS'!D3,B37+1,"")</f>
        <v>44396</v>
      </c>
      <c r="C38" s="98"/>
      <c r="D38" s="105">
        <f t="shared" si="2"/>
        <v>0</v>
      </c>
      <c r="E38" s="105">
        <f t="shared" si="1"/>
        <v>0</v>
      </c>
      <c r="G38" s="57"/>
      <c r="H38" s="57"/>
      <c r="I38" s="99"/>
      <c r="J38" s="57"/>
    </row>
    <row r="39" spans="2:10" s="55" customFormat="1" x14ac:dyDescent="0.2">
      <c r="B39" s="97">
        <f>IF(C6&lt;&gt;'MASTOR CONTROLS'!D3,B38+1,"")</f>
        <v>44397</v>
      </c>
      <c r="C39" s="98"/>
      <c r="D39" s="105">
        <f t="shared" si="2"/>
        <v>0</v>
      </c>
      <c r="E39" s="105">
        <f t="shared" si="1"/>
        <v>0</v>
      </c>
      <c r="G39" s="57"/>
      <c r="H39" s="57"/>
      <c r="I39" s="99"/>
      <c r="J39" s="57"/>
    </row>
    <row r="40" spans="2:10" s="55" customFormat="1" x14ac:dyDescent="0.2">
      <c r="B40" s="97">
        <f>IF(C6&lt;&gt;'MASTOR CONTROLS'!D3,B39+1,"")</f>
        <v>44398</v>
      </c>
      <c r="C40" s="98"/>
      <c r="D40" s="105">
        <f t="shared" si="2"/>
        <v>0</v>
      </c>
      <c r="E40" s="105">
        <f t="shared" si="1"/>
        <v>0</v>
      </c>
      <c r="G40" s="57"/>
      <c r="H40" s="57"/>
      <c r="I40" s="99"/>
      <c r="J40" s="57"/>
    </row>
    <row r="41" spans="2:10" s="55" customFormat="1" x14ac:dyDescent="0.2">
      <c r="B41" s="97">
        <f>IF(C6&lt;&gt;'MASTOR CONTROLS'!D3,B40+1,"")</f>
        <v>44399</v>
      </c>
      <c r="C41" s="98"/>
      <c r="D41" s="105">
        <f t="shared" si="2"/>
        <v>0</v>
      </c>
      <c r="E41" s="105">
        <f t="shared" si="1"/>
        <v>0</v>
      </c>
      <c r="G41" s="57"/>
      <c r="H41" s="57"/>
      <c r="I41" s="99"/>
      <c r="J41" s="57"/>
    </row>
    <row r="42" spans="2:10" s="55" customFormat="1" x14ac:dyDescent="0.2">
      <c r="B42" s="97">
        <f>IF(C6&lt;&gt;'MASTOR CONTROLS'!D3,B41+1,"")</f>
        <v>44400</v>
      </c>
      <c r="C42" s="98"/>
      <c r="D42" s="105">
        <f t="shared" si="2"/>
        <v>0</v>
      </c>
      <c r="E42" s="105">
        <f t="shared" si="1"/>
        <v>0</v>
      </c>
      <c r="G42" s="57"/>
      <c r="H42" s="57"/>
      <c r="I42" s="99"/>
      <c r="J42" s="57"/>
    </row>
    <row r="43" spans="2:10" s="55" customFormat="1" x14ac:dyDescent="0.2">
      <c r="B43" s="97">
        <f>IF(C6&lt;&gt;'MASTOR CONTROLS'!D3,B42+1,"")</f>
        <v>44401</v>
      </c>
      <c r="C43" s="98"/>
      <c r="D43" s="105">
        <f t="shared" si="2"/>
        <v>0</v>
      </c>
      <c r="E43" s="105">
        <f t="shared" si="1"/>
        <v>0</v>
      </c>
      <c r="G43" s="57"/>
      <c r="H43" s="57"/>
      <c r="I43" s="99"/>
      <c r="J43" s="57"/>
    </row>
    <row r="44" spans="2:10" s="55" customFormat="1" x14ac:dyDescent="0.2">
      <c r="B44" s="97">
        <f>IF(C6&lt;&gt;'MASTOR CONTROLS'!D3,B43+1,"")</f>
        <v>44402</v>
      </c>
      <c r="C44" s="98"/>
      <c r="D44" s="105">
        <f t="shared" si="2"/>
        <v>0</v>
      </c>
      <c r="E44" s="105">
        <f t="shared" si="1"/>
        <v>0</v>
      </c>
      <c r="G44" s="57"/>
      <c r="H44" s="57"/>
      <c r="I44" s="99"/>
      <c r="J44" s="57"/>
    </row>
    <row r="45" spans="2:10" s="55" customFormat="1" x14ac:dyDescent="0.2">
      <c r="B45" s="97">
        <f>IF(C6&lt;&gt;'MASTOR CONTROLS'!D3,B44+1,"")</f>
        <v>44403</v>
      </c>
      <c r="C45" s="98"/>
      <c r="D45" s="105">
        <f t="shared" si="2"/>
        <v>0</v>
      </c>
      <c r="E45" s="105">
        <f t="shared" si="1"/>
        <v>0</v>
      </c>
      <c r="G45" s="57"/>
      <c r="H45" s="57"/>
      <c r="I45" s="99"/>
      <c r="J45" s="57"/>
    </row>
    <row r="46" spans="2:10" s="55" customFormat="1" x14ac:dyDescent="0.2">
      <c r="B46" s="97">
        <f>IF(C6&lt;&gt;'MASTOR CONTROLS'!D3,B45+1,"")</f>
        <v>44404</v>
      </c>
      <c r="C46" s="98"/>
      <c r="D46" s="105">
        <f t="shared" si="2"/>
        <v>0</v>
      </c>
      <c r="E46" s="105">
        <f t="shared" si="1"/>
        <v>0</v>
      </c>
      <c r="G46" s="57"/>
      <c r="H46" s="100"/>
      <c r="I46" s="99"/>
      <c r="J46" s="57"/>
    </row>
    <row r="47" spans="2:10" s="55" customFormat="1" x14ac:dyDescent="0.2">
      <c r="B47" s="97">
        <f>IF(C6&lt;&gt;'MASTOR CONTROLS'!D3,B46+1,"")</f>
        <v>44405</v>
      </c>
      <c r="C47" s="98"/>
      <c r="D47" s="105">
        <f t="shared" si="2"/>
        <v>0</v>
      </c>
      <c r="E47" s="105">
        <f t="shared" si="1"/>
        <v>0</v>
      </c>
      <c r="G47" s="57"/>
      <c r="H47" s="57"/>
      <c r="I47" s="99"/>
      <c r="J47" s="57"/>
    </row>
    <row r="48" spans="2:10" s="55" customFormat="1" x14ac:dyDescent="0.2">
      <c r="B48" s="97" t="str">
        <f>IF(C7&lt;&gt;'MASTOR CONTROLS'!D4,B47+1,"")</f>
        <v/>
      </c>
      <c r="C48" s="98"/>
      <c r="D48" s="105">
        <f t="shared" si="2"/>
        <v>0</v>
      </c>
      <c r="E48" s="105">
        <f t="shared" si="1"/>
        <v>0</v>
      </c>
      <c r="G48" s="57"/>
      <c r="H48" s="57"/>
      <c r="I48" s="99"/>
      <c r="J48" s="57"/>
    </row>
    <row r="49" spans="1:10" s="55" customFormat="1" x14ac:dyDescent="0.2">
      <c r="B49" s="97" t="str">
        <f>IF(C8&lt;&gt;'MASTOR CONTROLS'!D5,B48+1,"")</f>
        <v/>
      </c>
      <c r="C49" s="98"/>
      <c r="D49" s="105">
        <f t="shared" si="2"/>
        <v>0</v>
      </c>
      <c r="E49" s="105">
        <f t="shared" si="1"/>
        <v>0</v>
      </c>
      <c r="G49" s="57"/>
      <c r="H49" s="57"/>
      <c r="I49" s="99"/>
      <c r="J49" s="57"/>
    </row>
    <row r="50" spans="1:10" s="55" customFormat="1" x14ac:dyDescent="0.2">
      <c r="B50" s="97">
        <v>42947</v>
      </c>
      <c r="C50" s="98"/>
      <c r="D50" s="105">
        <f t="shared" si="2"/>
        <v>0</v>
      </c>
      <c r="E50" s="105">
        <f t="shared" si="1"/>
        <v>0</v>
      </c>
      <c r="G50" s="57"/>
      <c r="H50" s="57"/>
      <c r="I50" s="99"/>
      <c r="J50" s="57"/>
    </row>
    <row r="51" spans="1:10" s="55" customFormat="1" x14ac:dyDescent="0.2">
      <c r="B51" s="113" t="s">
        <v>6</v>
      </c>
      <c r="C51" s="114"/>
      <c r="D51" s="106">
        <f>SUM(D20:D50)</f>
        <v>0</v>
      </c>
      <c r="E51" s="106">
        <f>SUM(E20:E50)</f>
        <v>0</v>
      </c>
      <c r="G51" s="57"/>
      <c r="H51" s="57"/>
      <c r="I51" s="101"/>
      <c r="J51" s="57"/>
    </row>
    <row r="52" spans="1:10" x14ac:dyDescent="0.2">
      <c r="C52" s="56"/>
      <c r="D52" s="56"/>
      <c r="E52" s="56"/>
      <c r="F52" s="47"/>
      <c r="G52" s="47"/>
      <c r="H52" s="47"/>
      <c r="I52" s="46"/>
      <c r="J52" s="47"/>
    </row>
    <row r="53" spans="1:10" ht="12.75" customHeight="1" x14ac:dyDescent="0.2">
      <c r="A53" s="133" t="s">
        <v>27</v>
      </c>
      <c r="B53" s="134"/>
      <c r="C53" s="134"/>
      <c r="D53" s="134"/>
      <c r="E53" s="134"/>
      <c r="F53" s="135"/>
      <c r="G53" s="47"/>
      <c r="H53" s="47"/>
      <c r="I53" s="46"/>
      <c r="J53" s="47"/>
    </row>
    <row r="54" spans="1:10" x14ac:dyDescent="0.2">
      <c r="A54" s="144"/>
      <c r="B54" s="145"/>
      <c r="C54" s="145"/>
      <c r="D54" s="145"/>
      <c r="E54" s="145"/>
      <c r="F54" s="146"/>
      <c r="G54" s="47"/>
      <c r="H54" s="47"/>
      <c r="I54" s="46"/>
      <c r="J54" s="47"/>
    </row>
    <row r="55" spans="1:10" x14ac:dyDescent="0.2">
      <c r="A55" s="144"/>
      <c r="B55" s="145"/>
      <c r="C55" s="145"/>
      <c r="D55" s="145"/>
      <c r="E55" s="145"/>
      <c r="F55" s="146"/>
      <c r="G55" s="47"/>
      <c r="H55" s="47"/>
      <c r="I55" s="46"/>
      <c r="J55" s="47"/>
    </row>
    <row r="56" spans="1:10" ht="14.25" customHeight="1" x14ac:dyDescent="0.2">
      <c r="A56" s="147"/>
      <c r="B56" s="148"/>
      <c r="C56" s="148"/>
      <c r="D56" s="148"/>
      <c r="E56" s="148"/>
      <c r="F56" s="149"/>
      <c r="G56" s="47"/>
      <c r="H56" s="47"/>
      <c r="I56" s="47"/>
      <c r="J56" s="47"/>
    </row>
    <row r="57" spans="1:10" x14ac:dyDescent="0.2">
      <c r="C57" s="47"/>
      <c r="D57" s="47"/>
      <c r="E57" s="50"/>
      <c r="F57" s="47"/>
      <c r="G57" s="47"/>
      <c r="H57" s="47"/>
      <c r="I57" s="46" t="b">
        <v>0</v>
      </c>
      <c r="J57" s="47"/>
    </row>
    <row r="58" spans="1:10" x14ac:dyDescent="0.2">
      <c r="A58" s="139" t="s">
        <v>7</v>
      </c>
      <c r="B58" s="140"/>
      <c r="C58" s="140"/>
      <c r="D58" s="140"/>
      <c r="E58" s="140"/>
      <c r="F58" s="141"/>
      <c r="G58" s="47"/>
      <c r="H58" s="47"/>
      <c r="I58" s="57"/>
      <c r="J58" s="47"/>
    </row>
    <row r="59" spans="1:10" ht="16.5" customHeight="1" x14ac:dyDescent="0.2">
      <c r="A59" s="142" t="s">
        <v>38</v>
      </c>
      <c r="B59" s="143"/>
      <c r="C59" s="84">
        <f>D51</f>
        <v>0</v>
      </c>
      <c r="D59" s="117" t="s">
        <v>39</v>
      </c>
      <c r="E59" s="118">
        <f>E51</f>
        <v>0</v>
      </c>
      <c r="F59" s="116"/>
      <c r="G59" s="47"/>
      <c r="H59" s="47"/>
      <c r="I59" s="47"/>
      <c r="J59" s="47"/>
    </row>
    <row r="60" spans="1:10" x14ac:dyDescent="0.2">
      <c r="A60" s="82"/>
      <c r="B60" s="80"/>
      <c r="C60" s="80"/>
      <c r="D60" s="80"/>
      <c r="E60" s="80"/>
      <c r="F60" s="83"/>
      <c r="G60" s="47"/>
      <c r="H60" s="47"/>
      <c r="I60" s="47"/>
      <c r="J60" s="47"/>
    </row>
    <row r="61" spans="1:10" s="71" customFormat="1" x14ac:dyDescent="0.2">
      <c r="C61" s="138"/>
      <c r="D61" s="138"/>
      <c r="E61" s="72"/>
      <c r="F61" s="50"/>
      <c r="G61" s="50"/>
      <c r="H61" s="50"/>
      <c r="I61" s="50"/>
      <c r="J61" s="50"/>
    </row>
    <row r="62" spans="1:10" x14ac:dyDescent="0.2">
      <c r="C62" s="47"/>
      <c r="D62" s="47"/>
      <c r="E62" s="49"/>
      <c r="F62" s="47"/>
      <c r="G62" s="47"/>
      <c r="H62" s="47"/>
      <c r="I62" s="47"/>
      <c r="J62" s="47"/>
    </row>
  </sheetData>
  <sheetProtection algorithmName="SHA-512" hashValue="ldjHu3TNkwTKOtSyHb4p5Jh6UeU3iD5fZhrYOWLLO0j+Bre41FSo7fs9yWQXA0KONiNwfJaFCwRkKN0bgNVWnQ==" saltValue="gPEdfF/tej6mlP6w6evjug==" spinCount="100000" sheet="1" objects="1" scenarios="1"/>
  <mergeCells count="15">
    <mergeCell ref="B7:D7"/>
    <mergeCell ref="A1:F1"/>
    <mergeCell ref="A2:F2"/>
    <mergeCell ref="A3:F3"/>
    <mergeCell ref="B5:D5"/>
    <mergeCell ref="B6:D6"/>
    <mergeCell ref="A54:F56"/>
    <mergeCell ref="A58:F58"/>
    <mergeCell ref="A59:B59"/>
    <mergeCell ref="C61:D61"/>
    <mergeCell ref="A8:D8"/>
    <mergeCell ref="B9:D9"/>
    <mergeCell ref="B10:D10"/>
    <mergeCell ref="A11:F11"/>
    <mergeCell ref="A53:F53"/>
  </mergeCells>
  <conditionalFormatting sqref="F5">
    <cfRule type="cellIs" dxfId="29" priority="3" stopIfTrue="1" operator="notBetween">
      <formula>0</formula>
      <formula>100000000</formula>
    </cfRule>
  </conditionalFormatting>
  <conditionalFormatting sqref="B20:D50">
    <cfRule type="expression" dxfId="28" priority="4" stopIfTrue="1">
      <formula>TEXT(#REF!,"ddd")="Sat"</formula>
    </cfRule>
    <cfRule type="expression" dxfId="27" priority="5" stopIfTrue="1">
      <formula>TEXT(#REF!,"ddd")="Sun"</formula>
    </cfRule>
  </conditionalFormatting>
  <conditionalFormatting sqref="E20:E50">
    <cfRule type="expression" dxfId="26" priority="1" stopIfTrue="1">
      <formula>TEXT(#REF!,"ddd")="Sat"</formula>
    </cfRule>
    <cfRule type="expression" dxfId="25" priority="2" stopIfTrue="1">
      <formula>TEXT(#REF!,"ddd")="Sun"</formula>
    </cfRule>
  </conditionalFormatting>
  <dataValidations count="3">
    <dataValidation type="list" errorTitle="Select Month" error="Please pick a month from the list." promptTitle="Select Month You Are Reporting" prompt="Select the month you are reporting from the drop-down list." sqref="F5" xr:uid="{00000000-0002-0000-0800-000000000000}">
      <formula1>Months</formula1>
    </dataValidation>
    <dataValidation allowBlank="1" showErrorMessage="1" sqref="D20:E50" xr:uid="{00000000-0002-0000-0800-000001000000}"/>
    <dataValidation type="list" allowBlank="1" showInputMessage="1" showErrorMessage="1" errorTitle="Input Not Allowed" error="Please enter one of these choices:_x000a_Worked_x000a_Day Off_x000a_Vacation_x000a_Sick Day_x000a_Holiday" sqref="C20:C50" xr:uid="{00000000-0002-0000-0800-000002000000}">
      <formula1>$B$15:$B$19</formula1>
    </dataValidation>
  </dataValidations>
  <pageMargins left="0.5" right="0.5" top="0.5" bottom="0.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from>
                    <xdr:col>5</xdr:col>
                    <xdr:colOff>28575</xdr:colOff>
                    <xdr:row>6</xdr:row>
                    <xdr:rowOff>57150</xdr:rowOff>
                  </from>
                  <to>
                    <xdr:col>5</xdr:col>
                    <xdr:colOff>1009650</xdr:colOff>
                    <xdr:row>7</xdr:row>
                    <xdr:rowOff>133350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from>
                    <xdr:col>5</xdr:col>
                    <xdr:colOff>28575</xdr:colOff>
                    <xdr:row>6</xdr:row>
                    <xdr:rowOff>57150</xdr:rowOff>
                  </from>
                  <to>
                    <xdr:col>5</xdr:col>
                    <xdr:colOff>981075</xdr:colOff>
                    <xdr:row>7</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MASTOR CONTROLS</vt:lpstr>
      <vt:lpstr>Jan</vt:lpstr>
      <vt:lpstr>Feb</vt:lpstr>
      <vt:lpstr>Mar</vt:lpstr>
      <vt:lpstr>April</vt:lpstr>
      <vt:lpstr>May</vt:lpstr>
      <vt:lpstr>June</vt:lpstr>
      <vt:lpstr>July</vt:lpstr>
      <vt:lpstr>Aug</vt:lpstr>
      <vt:lpstr>Sept</vt:lpstr>
      <vt:lpstr>Oct</vt:lpstr>
      <vt:lpstr>Nov</vt:lpstr>
      <vt:lpstr>Dec</vt:lpstr>
      <vt:lpstr>Months</vt:lpstr>
      <vt:lpstr>April!Print_Area</vt:lpstr>
      <vt:lpstr>Aug!Print_Area</vt:lpstr>
      <vt:lpstr>Dec!Print_Area</vt:lpstr>
      <vt:lpstr>Feb!Print_Area</vt:lpstr>
      <vt:lpstr>Jan!Print_Area</vt:lpstr>
      <vt:lpstr>July!Print_Area</vt:lpstr>
      <vt:lpstr>June!Print_Area</vt:lpstr>
      <vt:lpstr>Mar!Print_Area</vt:lpstr>
      <vt:lpstr>May!Print_Area</vt:lpstr>
      <vt:lpstr>Nov!Print_Area</vt:lpstr>
      <vt:lpstr>Oct!Print_Area</vt:lpstr>
      <vt:lpstr>Sept!Print_Area</vt:lpstr>
    </vt:vector>
  </TitlesOfParts>
  <Company>Northern California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NCC 2007 Expense Report</dc:title>
  <dc:creator>NCC</dc:creator>
  <cp:lastModifiedBy>Vanessa Fernandez</cp:lastModifiedBy>
  <cp:lastPrinted>2015-06-18T16:52:55Z</cp:lastPrinted>
  <dcterms:created xsi:type="dcterms:W3CDTF">2003-11-12T23:36:02Z</dcterms:created>
  <dcterms:modified xsi:type="dcterms:W3CDTF">2020-12-15T01:41:49Z</dcterms:modified>
</cp:coreProperties>
</file>